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E:\Amt20.1\Haushaltsplanungen\Haushalt 2025-2026\3. Erarbeitung des Zahlenwerks\Investitionsliste\"/>
    </mc:Choice>
  </mc:AlternateContent>
  <xr:revisionPtr revIDLastSave="0" documentId="13_ncr:1_{90378076-AA3E-4F3D-8777-CEFCE879C33E}" xr6:coauthVersionLast="36" xr6:coauthVersionMax="36" xr10:uidLastSave="{00000000-0000-0000-0000-000000000000}"/>
  <bookViews>
    <workbookView xWindow="0" yWindow="0" windowWidth="28800" windowHeight="12225" tabRatio="599" xr2:uid="{137194CB-0F76-4687-99D2-1780E69B1D7C}"/>
  </bookViews>
  <sheets>
    <sheet name="Zusammenfassung" sheetId="3" r:id="rId1"/>
    <sheet name="pflichtig (Bau 23_60_66)" sheetId="4" r:id="rId2"/>
    <sheet name="freiwilig (Bau 23_60_66)" sheetId="7" r:id="rId3"/>
    <sheet name="Sonstiges (Spalte fr_pfl)" sheetId="6" r:id="rId4"/>
    <sheet name="Gesamt (ausgeblendet)" sheetId="1" r:id="rId5"/>
  </sheets>
  <externalReferences>
    <externalReference r:id="rId6"/>
  </externalReferences>
  <definedNames>
    <definedName name="_xlnm._FilterDatabase" localSheetId="2" hidden="1">'freiwilig (Bau 23_60_66)'!$A$4:$BG$29</definedName>
    <definedName name="_xlnm._FilterDatabase" localSheetId="4" hidden="1">'Gesamt (ausgeblendet)'!$4:$345</definedName>
    <definedName name="_xlnm._FilterDatabase" localSheetId="1" hidden="1">'pflichtig (Bau 23_60_66)'!$A$4:$BG$85</definedName>
    <definedName name="_xlnm._FilterDatabase" localSheetId="3" hidden="1">'Sonstiges (Spalte fr_pfl)'!$A$4:$BL$243</definedName>
    <definedName name="_xlnm.Print_Area" localSheetId="1">'pflichtig (Bau 23_60_66)'!$A$1:$BG$85</definedName>
    <definedName name="_xlnm.Print_Titles" localSheetId="1">'pflichtig (Bau 23_60_66)'!$D:$D,'pflichtig (Bau 23_60_66)'!$3:$4</definedName>
    <definedName name="_xlnm.Print_Titles" localSheetId="3">'Sonstiges (Spalte fr_pfl)'!$D:$D,'Sonstiges (Spalte fr_pfl)'!$1:$4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8" i="4" l="1"/>
  <c r="BC8" i="1"/>
  <c r="AZ22" i="4" l="1"/>
  <c r="AY22" i="4"/>
  <c r="AZ23" i="1" l="1"/>
  <c r="AY23" i="1"/>
  <c r="AZ21" i="7"/>
  <c r="AY21" i="7"/>
  <c r="AZ36" i="4"/>
  <c r="AY36" i="4"/>
  <c r="AY122" i="6"/>
  <c r="AM122" i="6"/>
  <c r="AZ122" i="6" s="1"/>
  <c r="AH122" i="6"/>
  <c r="AC122" i="6"/>
  <c r="AM223" i="1"/>
  <c r="AH223" i="1"/>
  <c r="AC223" i="1"/>
  <c r="AZ15" i="6"/>
  <c r="AY15" i="6"/>
  <c r="AZ116" i="1"/>
  <c r="AY116" i="1"/>
  <c r="AZ35" i="6"/>
  <c r="AY35" i="6"/>
  <c r="AZ137" i="1"/>
  <c r="AY137" i="1"/>
  <c r="BC7" i="4" l="1"/>
  <c r="BC7" i="1"/>
  <c r="AC193" i="6" l="1"/>
  <c r="AC170" i="6"/>
  <c r="AC271" i="1"/>
  <c r="AZ184" i="6" l="1"/>
  <c r="AY184" i="6"/>
  <c r="AZ309" i="1"/>
  <c r="AY309" i="1"/>
  <c r="AZ23" i="7"/>
  <c r="AY23" i="7"/>
  <c r="AZ341" i="1"/>
  <c r="AY341" i="1"/>
  <c r="AZ343" i="1" l="1"/>
  <c r="AY343" i="1"/>
  <c r="AZ342" i="1"/>
  <c r="AY342" i="1"/>
  <c r="AZ340" i="1"/>
  <c r="AY340" i="1"/>
  <c r="AZ339" i="1"/>
  <c r="AY339" i="1"/>
  <c r="AZ338" i="1"/>
  <c r="AY338" i="1"/>
  <c r="AZ337" i="1"/>
  <c r="AY337" i="1"/>
  <c r="AZ336" i="1"/>
  <c r="AY336" i="1"/>
  <c r="AZ335" i="1"/>
  <c r="AY335" i="1"/>
  <c r="AZ334" i="1"/>
  <c r="AY334" i="1"/>
  <c r="AZ333" i="1"/>
  <c r="AY333" i="1"/>
  <c r="AZ332" i="1"/>
  <c r="AY332" i="1"/>
  <c r="AZ331" i="1"/>
  <c r="AY331" i="1"/>
  <c r="AZ330" i="1"/>
  <c r="AY330" i="1"/>
  <c r="AZ329" i="1"/>
  <c r="AY329" i="1"/>
  <c r="AZ328" i="1"/>
  <c r="AY328" i="1"/>
  <c r="AZ327" i="1"/>
  <c r="AY327" i="1"/>
  <c r="AZ326" i="1"/>
  <c r="AY326" i="1"/>
  <c r="AZ325" i="1"/>
  <c r="AY325" i="1"/>
  <c r="AZ324" i="1"/>
  <c r="AY324" i="1"/>
  <c r="AZ323" i="1"/>
  <c r="AY323" i="1"/>
  <c r="AZ322" i="1"/>
  <c r="AY322" i="1"/>
  <c r="AZ321" i="1"/>
  <c r="AY321" i="1"/>
  <c r="AZ320" i="1"/>
  <c r="AY320" i="1"/>
  <c r="AZ319" i="1"/>
  <c r="AY319" i="1"/>
  <c r="AY318" i="1"/>
  <c r="AZ318" i="1"/>
  <c r="AZ317" i="1"/>
  <c r="AY317" i="1"/>
  <c r="AZ316" i="1"/>
  <c r="AY316" i="1"/>
  <c r="AZ315" i="1"/>
  <c r="AY315" i="1"/>
  <c r="AZ314" i="1"/>
  <c r="AY314" i="1"/>
  <c r="AZ313" i="1"/>
  <c r="AY313" i="1"/>
  <c r="AZ312" i="1"/>
  <c r="AY312" i="1"/>
  <c r="AZ311" i="1"/>
  <c r="AY311" i="1"/>
  <c r="AZ310" i="1"/>
  <c r="AY310" i="1"/>
  <c r="AZ308" i="1"/>
  <c r="AY308" i="1"/>
  <c r="AZ307" i="1"/>
  <c r="AY307" i="1"/>
  <c r="AZ306" i="1"/>
  <c r="AY306" i="1"/>
  <c r="AZ305" i="1"/>
  <c r="AY305" i="1"/>
  <c r="AZ304" i="1"/>
  <c r="AY304" i="1"/>
  <c r="AZ303" i="1"/>
  <c r="AY303" i="1"/>
  <c r="AZ302" i="1"/>
  <c r="AY302" i="1"/>
  <c r="AZ301" i="1"/>
  <c r="AY301" i="1"/>
  <c r="AZ300" i="1"/>
  <c r="AY300" i="1"/>
  <c r="AZ299" i="1"/>
  <c r="AY299" i="1"/>
  <c r="AZ298" i="1"/>
  <c r="AY298" i="1"/>
  <c r="AZ297" i="1"/>
  <c r="AY297" i="1"/>
  <c r="AZ296" i="1"/>
  <c r="AY296" i="1"/>
  <c r="AZ295" i="1"/>
  <c r="AY295" i="1"/>
  <c r="AZ294" i="1"/>
  <c r="AY294" i="1"/>
  <c r="AZ293" i="1"/>
  <c r="AY293" i="1"/>
  <c r="AZ292" i="1"/>
  <c r="AY292" i="1"/>
  <c r="AZ291" i="1"/>
  <c r="AY291" i="1"/>
  <c r="AZ290" i="1"/>
  <c r="AY290" i="1"/>
  <c r="AZ289" i="1"/>
  <c r="AY289" i="1"/>
  <c r="AZ288" i="1"/>
  <c r="AY288" i="1"/>
  <c r="AZ287" i="1"/>
  <c r="AY287" i="1"/>
  <c r="AZ286" i="1"/>
  <c r="AY286" i="1"/>
  <c r="AZ285" i="1"/>
  <c r="AY285" i="1"/>
  <c r="AZ284" i="1"/>
  <c r="AY284" i="1"/>
  <c r="AZ283" i="1"/>
  <c r="AY283" i="1"/>
  <c r="AZ282" i="1"/>
  <c r="AY282" i="1"/>
  <c r="AZ281" i="1"/>
  <c r="AY281" i="1"/>
  <c r="AZ280" i="1"/>
  <c r="AY280" i="1"/>
  <c r="AZ279" i="1"/>
  <c r="AY279" i="1"/>
  <c r="AZ278" i="1"/>
  <c r="AY278" i="1"/>
  <c r="AZ277" i="1"/>
  <c r="AY277" i="1"/>
  <c r="AZ276" i="1"/>
  <c r="AY276" i="1"/>
  <c r="AZ275" i="1"/>
  <c r="AY275" i="1"/>
  <c r="AZ274" i="1"/>
  <c r="AY274" i="1"/>
  <c r="AZ273" i="1"/>
  <c r="AY273" i="1"/>
  <c r="AZ272" i="1"/>
  <c r="AY272" i="1"/>
  <c r="AZ271" i="1"/>
  <c r="AY271" i="1"/>
  <c r="AZ270" i="1"/>
  <c r="AY270" i="1"/>
  <c r="AZ269" i="1"/>
  <c r="AY269" i="1"/>
  <c r="AZ268" i="1"/>
  <c r="AY268" i="1"/>
  <c r="AZ267" i="1"/>
  <c r="AY267" i="1"/>
  <c r="AZ266" i="1"/>
  <c r="AY266" i="1"/>
  <c r="AZ265" i="1"/>
  <c r="AY265" i="1"/>
  <c r="AZ264" i="1"/>
  <c r="AY264" i="1"/>
  <c r="AZ263" i="1"/>
  <c r="AY263" i="1"/>
  <c r="AZ262" i="1"/>
  <c r="AY262" i="1"/>
  <c r="AZ261" i="1"/>
  <c r="AY261" i="1"/>
  <c r="AZ260" i="1"/>
  <c r="AY260" i="1"/>
  <c r="AZ259" i="1"/>
  <c r="AY259" i="1"/>
  <c r="AZ258" i="1"/>
  <c r="AY258" i="1"/>
  <c r="AZ257" i="1"/>
  <c r="AY257" i="1"/>
  <c r="AZ256" i="1"/>
  <c r="AY256" i="1"/>
  <c r="AZ255" i="1"/>
  <c r="AY255" i="1"/>
  <c r="AZ254" i="1"/>
  <c r="AY254" i="1"/>
  <c r="AZ253" i="1"/>
  <c r="AY253" i="1"/>
  <c r="AZ252" i="1"/>
  <c r="AY252" i="1"/>
  <c r="AZ251" i="1"/>
  <c r="AY251" i="1"/>
  <c r="AZ250" i="1"/>
  <c r="AY250" i="1"/>
  <c r="AZ249" i="1"/>
  <c r="AY249" i="1"/>
  <c r="AZ248" i="1"/>
  <c r="AY248" i="1"/>
  <c r="AZ247" i="1"/>
  <c r="AY247" i="1"/>
  <c r="AZ246" i="1"/>
  <c r="AY246" i="1"/>
  <c r="AZ245" i="1"/>
  <c r="AY245" i="1"/>
  <c r="AZ244" i="1"/>
  <c r="AY244" i="1"/>
  <c r="AZ243" i="1"/>
  <c r="AY243" i="1"/>
  <c r="AZ242" i="1"/>
  <c r="AY242" i="1"/>
  <c r="AZ241" i="1"/>
  <c r="AY241" i="1"/>
  <c r="AZ240" i="1"/>
  <c r="AY240" i="1"/>
  <c r="AZ239" i="1"/>
  <c r="AY239" i="1"/>
  <c r="AZ238" i="1"/>
  <c r="AY238" i="1"/>
  <c r="AZ237" i="1"/>
  <c r="AY237" i="1"/>
  <c r="AZ236" i="1"/>
  <c r="AY236" i="1"/>
  <c r="AZ235" i="1"/>
  <c r="AY235" i="1"/>
  <c r="AZ234" i="1"/>
  <c r="AY234" i="1"/>
  <c r="AZ233" i="1"/>
  <c r="AY233" i="1"/>
  <c r="AZ232" i="1"/>
  <c r="AY232" i="1"/>
  <c r="AZ231" i="1"/>
  <c r="AY231" i="1"/>
  <c r="AZ230" i="1"/>
  <c r="AY230" i="1"/>
  <c r="AZ229" i="1"/>
  <c r="AY229" i="1"/>
  <c r="AZ228" i="1"/>
  <c r="AY228" i="1"/>
  <c r="AZ227" i="1"/>
  <c r="AY227" i="1"/>
  <c r="AY226" i="1"/>
  <c r="AC226" i="1"/>
  <c r="AZ226" i="1" s="1"/>
  <c r="AZ225" i="1"/>
  <c r="AY225" i="1"/>
  <c r="AZ224" i="1"/>
  <c r="AY224" i="1"/>
  <c r="AY223" i="1"/>
  <c r="AZ223" i="1"/>
  <c r="AZ222" i="1"/>
  <c r="AY222" i="1"/>
  <c r="AZ221" i="1"/>
  <c r="AY221" i="1"/>
  <c r="AZ220" i="1"/>
  <c r="AY220" i="1"/>
  <c r="AZ219" i="1"/>
  <c r="AY219" i="1"/>
  <c r="AZ218" i="1"/>
  <c r="AY218" i="1"/>
  <c r="AZ217" i="1"/>
  <c r="AY217" i="1"/>
  <c r="AY216" i="1"/>
  <c r="AC216" i="1"/>
  <c r="AZ216" i="1" s="1"/>
  <c r="AZ215" i="1"/>
  <c r="AY215" i="1"/>
  <c r="AZ214" i="1"/>
  <c r="AY214" i="1"/>
  <c r="AZ213" i="1"/>
  <c r="AY213" i="1"/>
  <c r="AZ212" i="1"/>
  <c r="AY212" i="1"/>
  <c r="AZ211" i="1"/>
  <c r="AY211" i="1"/>
  <c r="AZ210" i="1"/>
  <c r="AY210" i="1"/>
  <c r="AZ209" i="1"/>
  <c r="AY209" i="1"/>
  <c r="AZ208" i="1"/>
  <c r="AY208" i="1"/>
  <c r="AZ207" i="1"/>
  <c r="AY207" i="1"/>
  <c r="AZ206" i="1"/>
  <c r="AY206" i="1"/>
  <c r="AZ205" i="1"/>
  <c r="AY205" i="1"/>
  <c r="AZ204" i="1"/>
  <c r="AY204" i="1"/>
  <c r="AZ203" i="1"/>
  <c r="AY203" i="1"/>
  <c r="AZ202" i="1"/>
  <c r="AY202" i="1"/>
  <c r="AZ201" i="1"/>
  <c r="AY201" i="1"/>
  <c r="AZ200" i="1"/>
  <c r="AY200" i="1"/>
  <c r="AZ199" i="1"/>
  <c r="AY199" i="1"/>
  <c r="AZ198" i="1"/>
  <c r="AY198" i="1"/>
  <c r="AZ197" i="1"/>
  <c r="AY197" i="1"/>
  <c r="AZ196" i="1"/>
  <c r="AY196" i="1"/>
  <c r="AZ195" i="1"/>
  <c r="AY195" i="1"/>
  <c r="AZ194" i="1"/>
  <c r="AY194" i="1"/>
  <c r="AZ193" i="1"/>
  <c r="AY193" i="1"/>
  <c r="AZ192" i="1"/>
  <c r="AY192" i="1"/>
  <c r="AZ191" i="1"/>
  <c r="AY191" i="1"/>
  <c r="AZ190" i="1"/>
  <c r="AY190" i="1"/>
  <c r="AZ189" i="1"/>
  <c r="AY189" i="1"/>
  <c r="AZ188" i="1"/>
  <c r="AY188" i="1"/>
  <c r="AZ187" i="1"/>
  <c r="AY187" i="1"/>
  <c r="AZ186" i="1"/>
  <c r="AY186" i="1"/>
  <c r="AZ185" i="1"/>
  <c r="AY185" i="1"/>
  <c r="AZ184" i="1"/>
  <c r="AY184" i="1"/>
  <c r="AZ183" i="1"/>
  <c r="AY183" i="1"/>
  <c r="AZ182" i="1"/>
  <c r="AY182" i="1"/>
  <c r="AZ181" i="1"/>
  <c r="AY181" i="1"/>
  <c r="AZ180" i="1"/>
  <c r="AY180" i="1"/>
  <c r="AZ179" i="1"/>
  <c r="AY179" i="1"/>
  <c r="AZ178" i="1"/>
  <c r="AY178" i="1"/>
  <c r="AZ177" i="1"/>
  <c r="AY177" i="1"/>
  <c r="AZ176" i="1"/>
  <c r="AY176" i="1"/>
  <c r="AZ175" i="1"/>
  <c r="AY175" i="1"/>
  <c r="AZ174" i="1"/>
  <c r="AY174" i="1"/>
  <c r="AZ173" i="1"/>
  <c r="AY173" i="1"/>
  <c r="AZ172" i="1"/>
  <c r="AY172" i="1"/>
  <c r="AZ171" i="1"/>
  <c r="AY171" i="1"/>
  <c r="AZ170" i="1"/>
  <c r="AY170" i="1"/>
  <c r="AZ169" i="1"/>
  <c r="AY169" i="1"/>
  <c r="AZ168" i="1"/>
  <c r="AY168" i="1"/>
  <c r="AZ167" i="1"/>
  <c r="AY167" i="1"/>
  <c r="AZ166" i="1"/>
  <c r="AY166" i="1"/>
  <c r="AZ165" i="1"/>
  <c r="AY165" i="1"/>
  <c r="AZ164" i="1"/>
  <c r="AY164" i="1"/>
  <c r="AZ163" i="1"/>
  <c r="AY163" i="1"/>
  <c r="AZ162" i="1"/>
  <c r="AY162" i="1"/>
  <c r="AZ161" i="1"/>
  <c r="AY161" i="1"/>
  <c r="AZ160" i="1"/>
  <c r="AY160" i="1"/>
  <c r="AZ159" i="1"/>
  <c r="AY159" i="1"/>
  <c r="AZ158" i="1"/>
  <c r="AY158" i="1"/>
  <c r="AZ157" i="1"/>
  <c r="AY157" i="1"/>
  <c r="AZ156" i="1"/>
  <c r="AY156" i="1"/>
  <c r="AZ155" i="1"/>
  <c r="AY155" i="1"/>
  <c r="AZ154" i="1"/>
  <c r="AY154" i="1"/>
  <c r="AZ153" i="1"/>
  <c r="AY153" i="1"/>
  <c r="AZ152" i="1"/>
  <c r="AY152" i="1"/>
  <c r="AZ151" i="1"/>
  <c r="AY151" i="1"/>
  <c r="AZ150" i="1"/>
  <c r="AY150" i="1"/>
  <c r="AZ149" i="1"/>
  <c r="AY149" i="1"/>
  <c r="AZ148" i="1"/>
  <c r="AY148" i="1"/>
  <c r="AZ147" i="1"/>
  <c r="AY147" i="1"/>
  <c r="AZ146" i="1"/>
  <c r="AY146" i="1"/>
  <c r="AZ145" i="1"/>
  <c r="AY145" i="1"/>
  <c r="AZ144" i="1"/>
  <c r="AY144" i="1"/>
  <c r="AZ143" i="1"/>
  <c r="AY143" i="1"/>
  <c r="AZ142" i="1"/>
  <c r="AY142" i="1"/>
  <c r="AZ141" i="1"/>
  <c r="AY141" i="1"/>
  <c r="AZ140" i="1"/>
  <c r="AY140" i="1"/>
  <c r="AZ139" i="1"/>
  <c r="AY139" i="1"/>
  <c r="AZ138" i="1"/>
  <c r="AY138" i="1"/>
  <c r="AZ136" i="1"/>
  <c r="AY136" i="1"/>
  <c r="AZ135" i="1"/>
  <c r="AY135" i="1"/>
  <c r="AZ134" i="1"/>
  <c r="AY134" i="1"/>
  <c r="AZ133" i="1"/>
  <c r="AY133" i="1"/>
  <c r="AZ132" i="1"/>
  <c r="AY132" i="1"/>
  <c r="AZ131" i="1"/>
  <c r="AY131" i="1"/>
  <c r="AZ130" i="1"/>
  <c r="AY130" i="1"/>
  <c r="AZ129" i="1"/>
  <c r="AY129" i="1"/>
  <c r="AZ128" i="1"/>
  <c r="AY128" i="1"/>
  <c r="AZ127" i="1"/>
  <c r="AY127" i="1"/>
  <c r="AZ126" i="1"/>
  <c r="AY126" i="1"/>
  <c r="AZ125" i="1"/>
  <c r="AY125" i="1"/>
  <c r="AZ124" i="1"/>
  <c r="AY124" i="1"/>
  <c r="AZ123" i="1"/>
  <c r="AY123" i="1"/>
  <c r="AZ122" i="1"/>
  <c r="AY122" i="1"/>
  <c r="AZ121" i="1"/>
  <c r="AY121" i="1"/>
  <c r="AZ120" i="1"/>
  <c r="AY120" i="1"/>
  <c r="AZ119" i="1"/>
  <c r="AY119" i="1"/>
  <c r="AZ118" i="1"/>
  <c r="AY118" i="1"/>
  <c r="AZ117" i="1"/>
  <c r="AY117" i="1"/>
  <c r="AZ115" i="1"/>
  <c r="AY115" i="1"/>
  <c r="AZ114" i="1"/>
  <c r="AY114" i="1"/>
  <c r="AZ113" i="1"/>
  <c r="AY113" i="1"/>
  <c r="AZ112" i="1"/>
  <c r="AY112" i="1"/>
  <c r="AZ111" i="1"/>
  <c r="AY111" i="1"/>
  <c r="AZ110" i="1"/>
  <c r="AY110" i="1"/>
  <c r="AZ109" i="1"/>
  <c r="AY109" i="1"/>
  <c r="AZ108" i="1"/>
  <c r="AY108" i="1"/>
  <c r="AZ107" i="1"/>
  <c r="AY107" i="1"/>
  <c r="AZ106" i="1"/>
  <c r="AY106" i="1"/>
  <c r="AZ105" i="1"/>
  <c r="AY105" i="1"/>
  <c r="AZ104" i="1"/>
  <c r="AY104" i="1"/>
  <c r="AZ103" i="1"/>
  <c r="AY103" i="1"/>
  <c r="AZ102" i="1"/>
  <c r="AY102" i="1"/>
  <c r="AZ101" i="1"/>
  <c r="AY101" i="1"/>
  <c r="AZ100" i="1"/>
  <c r="AY100" i="1"/>
  <c r="AZ99" i="1"/>
  <c r="AY99" i="1"/>
  <c r="AY98" i="1"/>
  <c r="AH98" i="1"/>
  <c r="AC98" i="1"/>
  <c r="AZ97" i="1"/>
  <c r="AY97" i="1"/>
  <c r="AZ96" i="1"/>
  <c r="AY96" i="1"/>
  <c r="AZ95" i="1"/>
  <c r="AY95" i="1"/>
  <c r="AZ94" i="1"/>
  <c r="AY94" i="1"/>
  <c r="AZ93" i="1"/>
  <c r="AY93" i="1"/>
  <c r="AZ92" i="1"/>
  <c r="AY92" i="1"/>
  <c r="AZ91" i="1"/>
  <c r="AY91" i="1"/>
  <c r="AZ90" i="1"/>
  <c r="AY90" i="1"/>
  <c r="AZ89" i="1"/>
  <c r="AY89" i="1"/>
  <c r="AZ88" i="1"/>
  <c r="AY88" i="1"/>
  <c r="AZ87" i="1"/>
  <c r="AY87" i="1"/>
  <c r="AZ86" i="1"/>
  <c r="AY86" i="1"/>
  <c r="AZ85" i="1"/>
  <c r="AY85" i="1"/>
  <c r="AZ84" i="1"/>
  <c r="AY84" i="1"/>
  <c r="AZ83" i="1"/>
  <c r="AY83" i="1"/>
  <c r="AZ82" i="1"/>
  <c r="AY82" i="1"/>
  <c r="AZ81" i="1"/>
  <c r="AY81" i="1"/>
  <c r="AZ80" i="1"/>
  <c r="AY80" i="1"/>
  <c r="AZ79" i="1"/>
  <c r="AY79" i="1"/>
  <c r="AZ78" i="1"/>
  <c r="AY78" i="1"/>
  <c r="AZ77" i="1"/>
  <c r="AY77" i="1"/>
  <c r="AZ76" i="1"/>
  <c r="AY76" i="1"/>
  <c r="AZ75" i="1"/>
  <c r="AY75" i="1"/>
  <c r="AZ74" i="1"/>
  <c r="AY74" i="1"/>
  <c r="AZ73" i="1"/>
  <c r="AY73" i="1"/>
  <c r="AZ72" i="1"/>
  <c r="AY72" i="1"/>
  <c r="AZ71" i="1"/>
  <c r="AY71" i="1"/>
  <c r="AZ70" i="1"/>
  <c r="AY70" i="1"/>
  <c r="AZ69" i="1"/>
  <c r="AY69" i="1"/>
  <c r="AZ68" i="1"/>
  <c r="AY68" i="1"/>
  <c r="AZ67" i="1"/>
  <c r="AY67" i="1"/>
  <c r="AZ66" i="1"/>
  <c r="AY66" i="1"/>
  <c r="AZ65" i="1"/>
  <c r="AY65" i="1"/>
  <c r="AZ64" i="1"/>
  <c r="AY64" i="1"/>
  <c r="AZ63" i="1"/>
  <c r="AY63" i="1"/>
  <c r="AZ62" i="1"/>
  <c r="AY62" i="1"/>
  <c r="AZ61" i="1"/>
  <c r="AY61" i="1"/>
  <c r="AZ60" i="1"/>
  <c r="AY60" i="1"/>
  <c r="AZ59" i="1"/>
  <c r="AY59" i="1"/>
  <c r="AZ58" i="1"/>
  <c r="AY58" i="1"/>
  <c r="AZ57" i="1"/>
  <c r="AY57" i="1"/>
  <c r="AZ56" i="1"/>
  <c r="AY56" i="1"/>
  <c r="AZ55" i="1"/>
  <c r="AY55" i="1"/>
  <c r="AZ54" i="1"/>
  <c r="AY54" i="1"/>
  <c r="AY53" i="1"/>
  <c r="AJ53" i="1"/>
  <c r="AH53" i="1"/>
  <c r="AC53" i="1"/>
  <c r="AZ52" i="1"/>
  <c r="AY52" i="1"/>
  <c r="AZ51" i="1"/>
  <c r="AY51" i="1"/>
  <c r="AZ50" i="1"/>
  <c r="AY50" i="1"/>
  <c r="AZ49" i="1"/>
  <c r="AY49" i="1"/>
  <c r="AZ48" i="1"/>
  <c r="AY48" i="1"/>
  <c r="AZ47" i="1"/>
  <c r="AY47" i="1"/>
  <c r="AZ46" i="1"/>
  <c r="AY46" i="1"/>
  <c r="AZ45" i="1"/>
  <c r="AY45" i="1"/>
  <c r="AZ44" i="1"/>
  <c r="AY44" i="1"/>
  <c r="AZ43" i="1"/>
  <c r="AY43" i="1"/>
  <c r="AZ42" i="1"/>
  <c r="AY42" i="1"/>
  <c r="AZ41" i="1"/>
  <c r="AY41" i="1"/>
  <c r="AZ40" i="1"/>
  <c r="AY40" i="1"/>
  <c r="AZ39" i="1"/>
  <c r="AY39" i="1"/>
  <c r="AZ38" i="1"/>
  <c r="AY38" i="1"/>
  <c r="AZ37" i="1"/>
  <c r="AY37" i="1"/>
  <c r="AZ36" i="1"/>
  <c r="AY36" i="1"/>
  <c r="AZ35" i="1"/>
  <c r="AY35" i="1"/>
  <c r="AZ34" i="1"/>
  <c r="AY34" i="1"/>
  <c r="AZ33" i="1"/>
  <c r="AY33" i="1"/>
  <c r="AZ32" i="1"/>
  <c r="AY32" i="1"/>
  <c r="AZ31" i="1"/>
  <c r="AY31" i="1"/>
  <c r="AZ30" i="1"/>
  <c r="AY30" i="1"/>
  <c r="AZ29" i="1"/>
  <c r="AY29" i="1"/>
  <c r="AZ28" i="1"/>
  <c r="AY28" i="1"/>
  <c r="AZ27" i="1"/>
  <c r="AY27" i="1"/>
  <c r="AZ26" i="1"/>
  <c r="AY26" i="1"/>
  <c r="AZ25" i="1"/>
  <c r="AY25" i="1"/>
  <c r="AZ24" i="1"/>
  <c r="AY24" i="1"/>
  <c r="AZ22" i="1"/>
  <c r="AY22" i="1"/>
  <c r="AZ21" i="1"/>
  <c r="AY21" i="1"/>
  <c r="AZ20" i="1"/>
  <c r="AY20" i="1"/>
  <c r="AZ19" i="1"/>
  <c r="AY19" i="1"/>
  <c r="AZ18" i="1"/>
  <c r="AY18" i="1"/>
  <c r="AZ17" i="1"/>
  <c r="AY17" i="1"/>
  <c r="AZ16" i="1"/>
  <c r="AY16" i="1"/>
  <c r="AZ15" i="1"/>
  <c r="AY15" i="1"/>
  <c r="AZ14" i="1"/>
  <c r="AY14" i="1"/>
  <c r="AZ13" i="1"/>
  <c r="AY13" i="1"/>
  <c r="BE12" i="1"/>
  <c r="BC12" i="1" s="1"/>
  <c r="AZ12" i="1"/>
  <c r="AY12" i="1"/>
  <c r="BE11" i="1"/>
  <c r="BC11" i="1" s="1"/>
  <c r="AZ11" i="1"/>
  <c r="AY11" i="1"/>
  <c r="AZ10" i="1"/>
  <c r="AY10" i="1"/>
  <c r="AZ9" i="1"/>
  <c r="AY9" i="1"/>
  <c r="AZ8" i="1"/>
  <c r="AY8" i="1"/>
  <c r="AZ7" i="1"/>
  <c r="AY7" i="1"/>
  <c r="AZ6" i="1"/>
  <c r="AA6" i="1"/>
  <c r="AY6" i="1" s="1"/>
  <c r="AZ5" i="1"/>
  <c r="AA5" i="1"/>
  <c r="AY5" i="1" s="1"/>
  <c r="AZ53" i="1" l="1"/>
  <c r="AZ98" i="1"/>
  <c r="AZ66" i="6"/>
  <c r="AY66" i="6"/>
  <c r="AY65" i="6"/>
  <c r="AZ65" i="6"/>
  <c r="X243" i="6" l="1"/>
  <c r="Y243" i="6"/>
  <c r="Z243" i="6"/>
  <c r="AA243" i="6"/>
  <c r="AB243" i="6"/>
  <c r="AM243" i="6"/>
  <c r="AN243" i="6"/>
  <c r="AO243" i="6"/>
  <c r="AP243" i="6"/>
  <c r="AQ243" i="6"/>
  <c r="AR243" i="6"/>
  <c r="AS243" i="6"/>
  <c r="AT243" i="6"/>
  <c r="AU243" i="6"/>
  <c r="AV243" i="6"/>
  <c r="AW243" i="6"/>
  <c r="AX243" i="6"/>
  <c r="BA243" i="6"/>
  <c r="BB243" i="6"/>
  <c r="BC243" i="6"/>
  <c r="BD243" i="6"/>
  <c r="BE243" i="6"/>
  <c r="BF243" i="6"/>
  <c r="BG243" i="6"/>
  <c r="W243" i="6"/>
  <c r="X242" i="6"/>
  <c r="Y242" i="6"/>
  <c r="Z242" i="6"/>
  <c r="AA242" i="6"/>
  <c r="AB242" i="6"/>
  <c r="AD242" i="6"/>
  <c r="AE242" i="6"/>
  <c r="AF242" i="6"/>
  <c r="AG242" i="6"/>
  <c r="AH242" i="6"/>
  <c r="AI242" i="6"/>
  <c r="AJ242" i="6"/>
  <c r="AK242" i="6"/>
  <c r="AL242" i="6"/>
  <c r="AM242" i="6"/>
  <c r="AN242" i="6"/>
  <c r="AO242" i="6"/>
  <c r="AP242" i="6"/>
  <c r="AQ242" i="6"/>
  <c r="AR242" i="6"/>
  <c r="AS242" i="6"/>
  <c r="AT242" i="6"/>
  <c r="AU242" i="6"/>
  <c r="AV242" i="6"/>
  <c r="AW242" i="6"/>
  <c r="AX242" i="6"/>
  <c r="BA242" i="6"/>
  <c r="BB242" i="6"/>
  <c r="BC242" i="6"/>
  <c r="BD242" i="6"/>
  <c r="BE242" i="6"/>
  <c r="BF242" i="6"/>
  <c r="BG242" i="6"/>
  <c r="W242" i="6"/>
  <c r="AZ5" i="6"/>
  <c r="AY5" i="6"/>
  <c r="BE12" i="4" l="1"/>
  <c r="BC12" i="4" s="1"/>
  <c r="BE11" i="4"/>
  <c r="BC11" i="4" s="1"/>
  <c r="AW344" i="1" l="1"/>
  <c r="AW84" i="4"/>
  <c r="S3" i="3" s="1"/>
  <c r="AW85" i="4"/>
  <c r="S4" i="3" s="1"/>
  <c r="AZ78" i="4"/>
  <c r="AY78" i="4"/>
  <c r="S7" i="3"/>
  <c r="X28" i="7"/>
  <c r="Y28" i="7"/>
  <c r="Z28" i="7"/>
  <c r="AA28" i="7"/>
  <c r="AB28" i="7"/>
  <c r="AD28" i="7"/>
  <c r="AE28" i="7"/>
  <c r="AF28" i="7"/>
  <c r="AG28" i="7"/>
  <c r="AI28" i="7"/>
  <c r="AJ28" i="7"/>
  <c r="AK28" i="7"/>
  <c r="AL28" i="7"/>
  <c r="AM28" i="7"/>
  <c r="AN28" i="7"/>
  <c r="AO28" i="7"/>
  <c r="AP28" i="7"/>
  <c r="AQ28" i="7"/>
  <c r="AR28" i="7"/>
  <c r="AS28" i="7"/>
  <c r="AT28" i="7"/>
  <c r="AU28" i="7"/>
  <c r="AV28" i="7"/>
  <c r="AW28" i="7"/>
  <c r="AX28" i="7"/>
  <c r="BA28" i="7"/>
  <c r="BB28" i="7"/>
  <c r="BC28" i="7"/>
  <c r="BD28" i="7"/>
  <c r="BE28" i="7"/>
  <c r="BF28" i="7"/>
  <c r="BG28" i="7"/>
  <c r="X29" i="7"/>
  <c r="Y29" i="7"/>
  <c r="Z29" i="7"/>
  <c r="AA29" i="7"/>
  <c r="AB29" i="7"/>
  <c r="AM29" i="7"/>
  <c r="AN29" i="7"/>
  <c r="AO29" i="7"/>
  <c r="AP29" i="7"/>
  <c r="AQ29" i="7"/>
  <c r="AR29" i="7"/>
  <c r="AS29" i="7"/>
  <c r="AT29" i="7"/>
  <c r="AU29" i="7"/>
  <c r="AV29" i="7"/>
  <c r="AW29" i="7"/>
  <c r="AX29" i="7"/>
  <c r="BA29" i="7"/>
  <c r="BB29" i="7"/>
  <c r="BC29" i="7"/>
  <c r="BD29" i="7"/>
  <c r="BE29" i="7"/>
  <c r="BF29" i="7"/>
  <c r="BG29" i="7"/>
  <c r="X84" i="4"/>
  <c r="Y84" i="4"/>
  <c r="Z84" i="4"/>
  <c r="AB84" i="4"/>
  <c r="AD84" i="4"/>
  <c r="AE84" i="4"/>
  <c r="AF84" i="4"/>
  <c r="AG84" i="4"/>
  <c r="AI84" i="4"/>
  <c r="AK84" i="4"/>
  <c r="AL84" i="4"/>
  <c r="AM84" i="4"/>
  <c r="AN84" i="4"/>
  <c r="AO84" i="4"/>
  <c r="AP84" i="4"/>
  <c r="AQ84" i="4"/>
  <c r="AR84" i="4"/>
  <c r="AS84" i="4"/>
  <c r="AT84" i="4"/>
  <c r="AU84" i="4"/>
  <c r="AV84" i="4"/>
  <c r="AX84" i="4"/>
  <c r="BA84" i="4"/>
  <c r="BB84" i="4"/>
  <c r="BC84" i="4"/>
  <c r="BD84" i="4"/>
  <c r="BE84" i="4"/>
  <c r="BF84" i="4"/>
  <c r="BG84" i="4"/>
  <c r="X85" i="4"/>
  <c r="Y85" i="4"/>
  <c r="Z85" i="4"/>
  <c r="AO85" i="4"/>
  <c r="AP85" i="4"/>
  <c r="AQ85" i="4"/>
  <c r="AR85" i="4"/>
  <c r="AS85" i="4"/>
  <c r="AT85" i="4"/>
  <c r="AU85" i="4"/>
  <c r="AV85" i="4"/>
  <c r="AX85" i="4"/>
  <c r="W85" i="4"/>
  <c r="W84" i="4"/>
  <c r="W29" i="7"/>
  <c r="W28" i="7"/>
  <c r="X345" i="1"/>
  <c r="Y345" i="1"/>
  <c r="Z345" i="1"/>
  <c r="W345" i="1"/>
  <c r="AB344" i="1"/>
  <c r="AD344" i="1"/>
  <c r="AE344" i="1"/>
  <c r="AF344" i="1"/>
  <c r="AG344" i="1"/>
  <c r="AI344" i="1"/>
  <c r="AJ344" i="1"/>
  <c r="AK344" i="1"/>
  <c r="AL344" i="1"/>
  <c r="AN344" i="1"/>
  <c r="AO344" i="1"/>
  <c r="AP344" i="1"/>
  <c r="AQ344" i="1"/>
  <c r="AR344" i="1"/>
  <c r="AS344" i="1"/>
  <c r="AT344" i="1"/>
  <c r="AU344" i="1"/>
  <c r="AV344" i="1"/>
  <c r="AX344" i="1"/>
  <c r="BA344" i="1"/>
  <c r="BB344" i="1"/>
  <c r="BC344" i="1"/>
  <c r="BD344" i="1"/>
  <c r="BE344" i="1"/>
  <c r="BF344" i="1"/>
  <c r="BG344" i="1"/>
  <c r="W344" i="1"/>
  <c r="X344" i="1"/>
  <c r="Y344" i="1"/>
  <c r="Z344" i="1"/>
  <c r="BC347" i="1" l="1"/>
  <c r="BF347" i="1"/>
  <c r="BE347" i="1"/>
  <c r="BD347" i="1"/>
  <c r="BB347" i="1"/>
  <c r="BG347" i="1"/>
  <c r="AZ109" i="6"/>
  <c r="AY109" i="6"/>
  <c r="AZ111" i="6"/>
  <c r="AY111" i="6"/>
  <c r="AJ52" i="4"/>
  <c r="AJ84" i="4" s="1"/>
  <c r="AH52" i="4"/>
  <c r="AH84" i="4" s="1"/>
  <c r="AC52" i="4"/>
  <c r="AC84" i="4" s="1"/>
  <c r="AH18" i="7"/>
  <c r="AH28" i="7" s="1"/>
  <c r="AC18" i="7"/>
  <c r="AZ18" i="7" s="1"/>
  <c r="AZ119" i="6"/>
  <c r="AY119" i="6"/>
  <c r="AZ110" i="6"/>
  <c r="AY110" i="6"/>
  <c r="AY18" i="7"/>
  <c r="AZ77" i="4"/>
  <c r="AY77" i="4"/>
  <c r="AC125" i="6"/>
  <c r="AC29" i="7" l="1"/>
  <c r="AK29" i="7"/>
  <c r="AD29" i="7"/>
  <c r="AL29" i="7"/>
  <c r="AE29" i="7"/>
  <c r="AF29" i="7"/>
  <c r="AG29" i="7"/>
  <c r="AH29" i="7"/>
  <c r="AC28" i="7"/>
  <c r="AI29" i="7"/>
  <c r="AJ29" i="7"/>
  <c r="AZ227" i="6"/>
  <c r="AY227" i="6"/>
  <c r="AZ226" i="6"/>
  <c r="AY226" i="6"/>
  <c r="AZ32" i="4" l="1"/>
  <c r="AY32" i="4"/>
  <c r="AZ76" i="4" l="1"/>
  <c r="AY76" i="4"/>
  <c r="AC115" i="6"/>
  <c r="AZ104" i="6"/>
  <c r="AY104" i="6"/>
  <c r="AZ103" i="6"/>
  <c r="AY103" i="6"/>
  <c r="AD243" i="6" l="1"/>
  <c r="AL243" i="6"/>
  <c r="AC242" i="6"/>
  <c r="AE243" i="6"/>
  <c r="AF243" i="6"/>
  <c r="AG243" i="6"/>
  <c r="AH243" i="6"/>
  <c r="AI243" i="6"/>
  <c r="AJ243" i="6"/>
  <c r="AC243" i="6"/>
  <c r="AK243" i="6"/>
  <c r="AZ107" i="6"/>
  <c r="AY107" i="6"/>
  <c r="AZ105" i="6"/>
  <c r="AY105" i="6"/>
  <c r="AZ61" i="6" l="1"/>
  <c r="AY61" i="6"/>
  <c r="AZ60" i="6"/>
  <c r="AY60" i="6"/>
  <c r="AZ59" i="6"/>
  <c r="AY59" i="6"/>
  <c r="AZ57" i="6"/>
  <c r="AY57" i="6"/>
  <c r="AZ53" i="6"/>
  <c r="AY53" i="6"/>
  <c r="AZ52" i="6"/>
  <c r="AY52" i="6"/>
  <c r="AZ51" i="6"/>
  <c r="AY51" i="6"/>
  <c r="AZ50" i="6"/>
  <c r="AY50" i="6"/>
  <c r="AZ49" i="6"/>
  <c r="AY49" i="6"/>
  <c r="AZ48" i="6"/>
  <c r="AY48" i="6"/>
  <c r="AZ43" i="6"/>
  <c r="AY43" i="6"/>
  <c r="AZ12" i="7"/>
  <c r="AY12" i="7"/>
  <c r="AA6" i="4" l="1"/>
  <c r="AA5" i="4"/>
  <c r="AC85" i="4" s="1"/>
  <c r="AA345" i="1" l="1"/>
  <c r="AB345" i="1"/>
  <c r="AA344" i="1"/>
  <c r="AK85" i="4"/>
  <c r="AD85" i="4"/>
  <c r="AL85" i="4"/>
  <c r="AE85" i="4"/>
  <c r="AM85" i="4"/>
  <c r="AF85" i="4"/>
  <c r="AN85" i="4"/>
  <c r="AA84" i="4"/>
  <c r="AG85" i="4"/>
  <c r="AH85" i="4"/>
  <c r="AA85" i="4"/>
  <c r="AI85" i="4"/>
  <c r="AB85" i="4"/>
  <c r="AJ85" i="4"/>
  <c r="AY238" i="6" l="1"/>
  <c r="AZ238" i="6"/>
  <c r="AZ33" i="6" l="1"/>
  <c r="AY33" i="6"/>
  <c r="AM344" i="1" l="1"/>
  <c r="AW345" i="1" l="1"/>
  <c r="AH344" i="1"/>
  <c r="AS345" i="1"/>
  <c r="AU345" i="1"/>
  <c r="AX345" i="1"/>
  <c r="AJ345" i="1"/>
  <c r="AL345" i="1"/>
  <c r="AT345" i="1"/>
  <c r="AC344" i="1" l="1"/>
  <c r="AH345" i="1"/>
  <c r="AP345" i="1"/>
  <c r="AM345" i="1"/>
  <c r="AR345" i="1"/>
  <c r="AK345" i="1"/>
  <c r="AI345" i="1"/>
  <c r="AO345" i="1"/>
  <c r="AC345" i="1"/>
  <c r="AD345" i="1"/>
  <c r="AV345" i="1"/>
  <c r="AE345" i="1"/>
  <c r="AG345" i="1"/>
  <c r="AN345" i="1"/>
  <c r="AF345" i="1"/>
  <c r="AQ345" i="1"/>
  <c r="AY18" i="4" l="1"/>
  <c r="AZ18" i="4"/>
  <c r="AY19" i="4"/>
  <c r="AZ19" i="4"/>
  <c r="AY20" i="4"/>
  <c r="AZ20" i="4"/>
  <c r="AZ22" i="7"/>
  <c r="AY22" i="7"/>
  <c r="AZ97" i="6"/>
  <c r="AY97" i="6"/>
  <c r="AZ98" i="6"/>
  <c r="AY98" i="6"/>
  <c r="AY96" i="6" l="1"/>
  <c r="AZ96" i="6"/>
  <c r="AZ95" i="6"/>
  <c r="AY95" i="6"/>
  <c r="AZ344" i="1" l="1"/>
  <c r="AY344" i="1"/>
  <c r="BF345" i="1"/>
  <c r="AY345" i="1"/>
  <c r="BG345" i="1"/>
  <c r="AZ345" i="1"/>
  <c r="BD345" i="1"/>
  <c r="BA345" i="1"/>
  <c r="BB345" i="1"/>
  <c r="BC345" i="1"/>
  <c r="BE345" i="1"/>
  <c r="C5" i="3"/>
  <c r="B3" i="3"/>
  <c r="C4" i="3"/>
  <c r="D4" i="3"/>
  <c r="E4" i="3"/>
  <c r="F4" i="3"/>
  <c r="G4" i="3"/>
  <c r="I4" i="3"/>
  <c r="J4" i="3"/>
  <c r="L4" i="3"/>
  <c r="M4" i="3"/>
  <c r="O4" i="3"/>
  <c r="P4" i="3"/>
  <c r="R4" i="3"/>
  <c r="B4" i="3"/>
  <c r="C6" i="3"/>
  <c r="D6" i="3"/>
  <c r="E6" i="3"/>
  <c r="F6" i="3"/>
  <c r="G6" i="3"/>
  <c r="I6" i="3"/>
  <c r="J6" i="3"/>
  <c r="L6" i="3"/>
  <c r="M6" i="3"/>
  <c r="O6" i="3"/>
  <c r="P6" i="3"/>
  <c r="R6" i="3"/>
  <c r="S6" i="3"/>
  <c r="B6" i="3"/>
  <c r="D8" i="3"/>
  <c r="E8" i="3"/>
  <c r="F8" i="3"/>
  <c r="G8" i="3"/>
  <c r="I8" i="3"/>
  <c r="J8" i="3"/>
  <c r="L8" i="3"/>
  <c r="M8" i="3"/>
  <c r="O8" i="3"/>
  <c r="P8" i="3"/>
  <c r="R8" i="3"/>
  <c r="S8" i="3"/>
  <c r="C8" i="3"/>
  <c r="B8" i="3"/>
  <c r="S10" i="3" l="1"/>
  <c r="B10" i="3"/>
  <c r="L10" i="3"/>
  <c r="G10" i="3"/>
  <c r="P10" i="3"/>
  <c r="F10" i="3"/>
  <c r="O10" i="3"/>
  <c r="J10" i="3"/>
  <c r="E10" i="3"/>
  <c r="D10" i="3"/>
  <c r="I10" i="3"/>
  <c r="C10" i="3"/>
  <c r="R10" i="3"/>
  <c r="M10" i="3"/>
  <c r="K8" i="3"/>
  <c r="Q6" i="3"/>
  <c r="N4" i="3"/>
  <c r="T8" i="3"/>
  <c r="N6" i="3"/>
  <c r="N8" i="3"/>
  <c r="Q8" i="3"/>
  <c r="H8" i="3"/>
  <c r="K6" i="3"/>
  <c r="T6" i="3"/>
  <c r="H6" i="3"/>
  <c r="K4" i="3"/>
  <c r="H4" i="3"/>
  <c r="Q4" i="3"/>
  <c r="T4" i="3"/>
  <c r="Q10" i="3" l="1"/>
  <c r="T10" i="3"/>
  <c r="H10" i="3"/>
  <c r="K10" i="3"/>
  <c r="N10" i="3"/>
  <c r="AY6" i="4" l="1"/>
  <c r="AZ6" i="4"/>
  <c r="AY7" i="4"/>
  <c r="AZ7" i="4"/>
  <c r="AY8" i="4"/>
  <c r="AZ8" i="4"/>
  <c r="AY9" i="4"/>
  <c r="AZ9" i="4"/>
  <c r="AY10" i="4"/>
  <c r="AZ10" i="4"/>
  <c r="AY11" i="4"/>
  <c r="AZ11" i="4"/>
  <c r="AY12" i="4"/>
  <c r="AZ12" i="4"/>
  <c r="AY13" i="4"/>
  <c r="AZ13" i="4"/>
  <c r="AY14" i="4"/>
  <c r="AZ14" i="4"/>
  <c r="AY15" i="4"/>
  <c r="AZ15" i="4"/>
  <c r="AY16" i="4"/>
  <c r="AZ16" i="4"/>
  <c r="AY17" i="4"/>
  <c r="AZ17" i="4"/>
  <c r="AY21" i="4"/>
  <c r="AZ21" i="4"/>
  <c r="AY23" i="4"/>
  <c r="AZ23" i="4"/>
  <c r="AY24" i="4"/>
  <c r="AZ24" i="4"/>
  <c r="AY25" i="4"/>
  <c r="AZ25" i="4"/>
  <c r="AY26" i="4"/>
  <c r="AZ26" i="4"/>
  <c r="AY27" i="4"/>
  <c r="AZ27" i="4"/>
  <c r="AY28" i="4"/>
  <c r="AZ28" i="4"/>
  <c r="AY29" i="4"/>
  <c r="AZ29" i="4"/>
  <c r="AY30" i="4"/>
  <c r="AZ30" i="4"/>
  <c r="AY31" i="4"/>
  <c r="AZ31" i="4"/>
  <c r="AY33" i="4"/>
  <c r="AZ33" i="4"/>
  <c r="AY34" i="4"/>
  <c r="AZ34" i="4"/>
  <c r="AY35" i="4"/>
  <c r="AZ35" i="4"/>
  <c r="AY37" i="4"/>
  <c r="AZ37" i="4"/>
  <c r="AY38" i="4"/>
  <c r="AZ38" i="4"/>
  <c r="AY39" i="4"/>
  <c r="AZ39" i="4"/>
  <c r="AY40" i="4"/>
  <c r="AZ40" i="4"/>
  <c r="AY41" i="4"/>
  <c r="AZ41" i="4"/>
  <c r="AY42" i="4"/>
  <c r="AZ42" i="4"/>
  <c r="AY81" i="4"/>
  <c r="AZ81" i="4"/>
  <c r="AY44" i="4"/>
  <c r="AZ44" i="4"/>
  <c r="AY75" i="4"/>
  <c r="AZ75" i="4"/>
  <c r="AY45" i="4"/>
  <c r="AZ45" i="4"/>
  <c r="AY80" i="4"/>
  <c r="AZ80" i="4"/>
  <c r="AY82" i="4"/>
  <c r="AZ82" i="4"/>
  <c r="AY46" i="4"/>
  <c r="AZ46" i="4"/>
  <c r="AY47" i="4"/>
  <c r="AZ47" i="4"/>
  <c r="AY48" i="4"/>
  <c r="AZ48" i="4"/>
  <c r="AY49" i="4"/>
  <c r="AZ49" i="4"/>
  <c r="AY50" i="4"/>
  <c r="AZ50" i="4"/>
  <c r="AY51" i="4"/>
  <c r="AZ51" i="4"/>
  <c r="AY52" i="4"/>
  <c r="AZ52" i="4"/>
  <c r="AY53" i="4"/>
  <c r="AZ53" i="4"/>
  <c r="AY54" i="4"/>
  <c r="AZ54" i="4"/>
  <c r="AY55" i="4"/>
  <c r="AZ55" i="4"/>
  <c r="AY56" i="4"/>
  <c r="AZ56" i="4"/>
  <c r="AY57" i="4"/>
  <c r="AZ57" i="4"/>
  <c r="AY58" i="4"/>
  <c r="AZ58" i="4"/>
  <c r="AY59" i="4"/>
  <c r="AZ59" i="4"/>
  <c r="AY79" i="4"/>
  <c r="AY85" i="4" s="1"/>
  <c r="AZ79" i="4"/>
  <c r="AY60" i="4"/>
  <c r="AZ60" i="4"/>
  <c r="AY61" i="4"/>
  <c r="AZ61" i="4"/>
  <c r="AY62" i="4"/>
  <c r="AZ62" i="4"/>
  <c r="AY63" i="4"/>
  <c r="AZ63" i="4"/>
  <c r="AY64" i="4"/>
  <c r="AZ64" i="4"/>
  <c r="AY65" i="4"/>
  <c r="AZ65" i="4"/>
  <c r="AY66" i="4"/>
  <c r="AZ66" i="4"/>
  <c r="AY67" i="4"/>
  <c r="AZ67" i="4"/>
  <c r="AY68" i="4"/>
  <c r="AZ68" i="4"/>
  <c r="AY69" i="4"/>
  <c r="AZ69" i="4"/>
  <c r="AY70" i="4"/>
  <c r="AZ70" i="4"/>
  <c r="AY71" i="4"/>
  <c r="AZ71" i="4"/>
  <c r="AY72" i="4"/>
  <c r="AZ72" i="4"/>
  <c r="AY73" i="4"/>
  <c r="AZ73" i="4"/>
  <c r="AY74" i="4"/>
  <c r="AZ74" i="4"/>
  <c r="AY43" i="4"/>
  <c r="AZ43" i="4"/>
  <c r="AY83" i="4"/>
  <c r="AZ83" i="4"/>
  <c r="AZ5" i="4"/>
  <c r="AY5" i="4"/>
  <c r="AY5" i="7"/>
  <c r="AZ5" i="7"/>
  <c r="AY6" i="7"/>
  <c r="AZ6" i="7"/>
  <c r="AY7" i="7"/>
  <c r="AZ7" i="7"/>
  <c r="AY8" i="7"/>
  <c r="AZ8" i="7"/>
  <c r="AY9" i="7"/>
  <c r="AZ9" i="7"/>
  <c r="AY10" i="7"/>
  <c r="AZ10" i="7"/>
  <c r="AY11" i="7"/>
  <c r="AZ11" i="7"/>
  <c r="AY13" i="7"/>
  <c r="AZ13" i="7"/>
  <c r="AY14" i="7"/>
  <c r="AZ14" i="7"/>
  <c r="AY15" i="7"/>
  <c r="AZ15" i="7"/>
  <c r="AY16" i="7"/>
  <c r="AZ16" i="7"/>
  <c r="AY17" i="7"/>
  <c r="AZ17" i="7"/>
  <c r="AY19" i="7"/>
  <c r="AY29" i="7" s="1"/>
  <c r="AZ19" i="7"/>
  <c r="AZ29" i="7" s="1"/>
  <c r="AY20" i="7"/>
  <c r="AZ20" i="7"/>
  <c r="AY24" i="7"/>
  <c r="AZ24" i="7"/>
  <c r="AY25" i="7"/>
  <c r="AZ25" i="7"/>
  <c r="AY26" i="7"/>
  <c r="AZ26" i="7"/>
  <c r="AY27" i="7"/>
  <c r="AZ27" i="7"/>
  <c r="AY7" i="6"/>
  <c r="AZ7" i="6"/>
  <c r="AY8" i="6"/>
  <c r="AZ8" i="6"/>
  <c r="AY9" i="6"/>
  <c r="AZ9" i="6"/>
  <c r="AY241" i="6"/>
  <c r="AZ241" i="6"/>
  <c r="AY10" i="6"/>
  <c r="AZ10" i="6"/>
  <c r="AY239" i="6"/>
  <c r="AZ239" i="6"/>
  <c r="AY11" i="6"/>
  <c r="AZ11" i="6"/>
  <c r="AY12" i="6"/>
  <c r="AZ12" i="6"/>
  <c r="AY240" i="6"/>
  <c r="AY243" i="6" s="1"/>
  <c r="AZ240" i="6"/>
  <c r="AZ243" i="6" s="1"/>
  <c r="AY13" i="6"/>
  <c r="AZ13" i="6"/>
  <c r="AY14" i="6"/>
  <c r="AZ14" i="6"/>
  <c r="AY16" i="6"/>
  <c r="AZ16" i="6"/>
  <c r="AY17" i="6"/>
  <c r="AZ17" i="6"/>
  <c r="AY18" i="6"/>
  <c r="AZ18" i="6"/>
  <c r="AY19" i="6"/>
  <c r="AZ19" i="6"/>
  <c r="AY20" i="6"/>
  <c r="AZ20" i="6"/>
  <c r="AY21" i="6"/>
  <c r="AZ21" i="6"/>
  <c r="AY22" i="6"/>
  <c r="AZ22" i="6"/>
  <c r="AY23" i="6"/>
  <c r="AZ23" i="6"/>
  <c r="AY24" i="6"/>
  <c r="AZ24" i="6"/>
  <c r="AY25" i="6"/>
  <c r="AZ25" i="6"/>
  <c r="AY26" i="6"/>
  <c r="AZ26" i="6"/>
  <c r="AY27" i="6"/>
  <c r="AZ27" i="6"/>
  <c r="AY28" i="6"/>
  <c r="AZ28" i="6"/>
  <c r="AY29" i="6"/>
  <c r="AZ29" i="6"/>
  <c r="AY30" i="6"/>
  <c r="AZ30" i="6"/>
  <c r="AY31" i="6"/>
  <c r="AZ31" i="6"/>
  <c r="AY32" i="6"/>
  <c r="AZ32" i="6"/>
  <c r="AY34" i="6"/>
  <c r="AZ34" i="6"/>
  <c r="AY36" i="6"/>
  <c r="AZ36" i="6"/>
  <c r="AY37" i="6"/>
  <c r="AZ37" i="6"/>
  <c r="AY38" i="6"/>
  <c r="AZ38" i="6"/>
  <c r="AY39" i="6"/>
  <c r="AZ39" i="6"/>
  <c r="AY40" i="6"/>
  <c r="AZ40" i="6"/>
  <c r="AY41" i="6"/>
  <c r="AZ41" i="6"/>
  <c r="AY42" i="6"/>
  <c r="AZ42" i="6"/>
  <c r="AY44" i="6"/>
  <c r="AZ44" i="6"/>
  <c r="AY45" i="6"/>
  <c r="AZ45" i="6"/>
  <c r="AY46" i="6"/>
  <c r="AZ46" i="6"/>
  <c r="AY47" i="6"/>
  <c r="AZ47" i="6"/>
  <c r="AY54" i="6"/>
  <c r="AZ54" i="6"/>
  <c r="AY55" i="6"/>
  <c r="AZ55" i="6"/>
  <c r="AY56" i="6"/>
  <c r="AZ56" i="6"/>
  <c r="AY58" i="6"/>
  <c r="AZ58" i="6"/>
  <c r="AY62" i="6"/>
  <c r="AZ62" i="6"/>
  <c r="AY63" i="6"/>
  <c r="AZ63" i="6"/>
  <c r="AY64" i="6"/>
  <c r="AZ64" i="6"/>
  <c r="AY67" i="6"/>
  <c r="AZ67" i="6"/>
  <c r="AY68" i="6"/>
  <c r="AZ68" i="6"/>
  <c r="AY69" i="6"/>
  <c r="AZ69" i="6"/>
  <c r="AY70" i="6"/>
  <c r="AZ70" i="6"/>
  <c r="AY71" i="6"/>
  <c r="AZ71" i="6"/>
  <c r="AY72" i="6"/>
  <c r="AZ72" i="6"/>
  <c r="AY73" i="6"/>
  <c r="AZ73" i="6"/>
  <c r="AY74" i="6"/>
  <c r="AZ74" i="6"/>
  <c r="AY75" i="6"/>
  <c r="AZ75" i="6"/>
  <c r="AY76" i="6"/>
  <c r="AZ76" i="6"/>
  <c r="AY77" i="6"/>
  <c r="AZ77" i="6"/>
  <c r="AY78" i="6"/>
  <c r="AZ78" i="6"/>
  <c r="AY79" i="6"/>
  <c r="AZ79" i="6"/>
  <c r="AY80" i="6"/>
  <c r="AZ80" i="6"/>
  <c r="AY81" i="6"/>
  <c r="AZ81" i="6"/>
  <c r="AY82" i="6"/>
  <c r="AZ82" i="6"/>
  <c r="AY83" i="6"/>
  <c r="AZ83" i="6"/>
  <c r="AY84" i="6"/>
  <c r="AZ84" i="6"/>
  <c r="AY85" i="6"/>
  <c r="AZ85" i="6"/>
  <c r="AY86" i="6"/>
  <c r="AZ86" i="6"/>
  <c r="AY87" i="6"/>
  <c r="AZ87" i="6"/>
  <c r="AY88" i="6"/>
  <c r="AZ88" i="6"/>
  <c r="AY89" i="6"/>
  <c r="AZ89" i="6"/>
  <c r="AY90" i="6"/>
  <c r="AZ90" i="6"/>
  <c r="AY91" i="6"/>
  <c r="AZ91" i="6"/>
  <c r="AY92" i="6"/>
  <c r="AZ92" i="6"/>
  <c r="AY93" i="6"/>
  <c r="AZ93" i="6"/>
  <c r="AY94" i="6"/>
  <c r="AZ94" i="6"/>
  <c r="AY99" i="6"/>
  <c r="AZ99" i="6"/>
  <c r="AY100" i="6"/>
  <c r="AZ100" i="6"/>
  <c r="AY101" i="6"/>
  <c r="AZ101" i="6"/>
  <c r="AY102" i="6"/>
  <c r="AZ102" i="6"/>
  <c r="AY106" i="6"/>
  <c r="AZ106" i="6"/>
  <c r="AY108" i="6"/>
  <c r="AZ108" i="6"/>
  <c r="AY112" i="6"/>
  <c r="AZ112" i="6"/>
  <c r="AY113" i="6"/>
  <c r="AZ113" i="6"/>
  <c r="AY114" i="6"/>
  <c r="AZ114" i="6"/>
  <c r="AY115" i="6"/>
  <c r="AZ115" i="6"/>
  <c r="AY116" i="6"/>
  <c r="AZ116" i="6"/>
  <c r="AY117" i="6"/>
  <c r="AZ117" i="6"/>
  <c r="AY118" i="6"/>
  <c r="AZ118" i="6"/>
  <c r="AY120" i="6"/>
  <c r="AZ120" i="6"/>
  <c r="AY121" i="6"/>
  <c r="AZ121" i="6"/>
  <c r="AY123" i="6"/>
  <c r="AZ123" i="6"/>
  <c r="AY124" i="6"/>
  <c r="AZ124" i="6"/>
  <c r="AY125" i="6"/>
  <c r="AZ125" i="6"/>
  <c r="AY126" i="6"/>
  <c r="AZ126" i="6"/>
  <c r="AY127" i="6"/>
  <c r="AZ127" i="6"/>
  <c r="AY128" i="6"/>
  <c r="AZ128" i="6"/>
  <c r="AY129" i="6"/>
  <c r="AZ129" i="6"/>
  <c r="AY130" i="6"/>
  <c r="AZ130" i="6"/>
  <c r="AY131" i="6"/>
  <c r="AZ131" i="6"/>
  <c r="AY132" i="6"/>
  <c r="AZ132" i="6"/>
  <c r="AY133" i="6"/>
  <c r="AZ133" i="6"/>
  <c r="AY134" i="6"/>
  <c r="AZ134" i="6"/>
  <c r="AY135" i="6"/>
  <c r="AZ135" i="6"/>
  <c r="AY136" i="6"/>
  <c r="AZ136" i="6"/>
  <c r="AY137" i="6"/>
  <c r="AZ137" i="6"/>
  <c r="AY138" i="6"/>
  <c r="AZ138" i="6"/>
  <c r="AY139" i="6"/>
  <c r="AZ139" i="6"/>
  <c r="AY140" i="6"/>
  <c r="AZ140" i="6"/>
  <c r="AY141" i="6"/>
  <c r="AZ141" i="6"/>
  <c r="AY142" i="6"/>
  <c r="AZ142" i="6"/>
  <c r="AY143" i="6"/>
  <c r="AZ143" i="6"/>
  <c r="AY144" i="6"/>
  <c r="AZ144" i="6"/>
  <c r="AY145" i="6"/>
  <c r="AZ145" i="6"/>
  <c r="AY146" i="6"/>
  <c r="AZ146" i="6"/>
  <c r="AY147" i="6"/>
  <c r="AZ147" i="6"/>
  <c r="AY148" i="6"/>
  <c r="AZ148" i="6"/>
  <c r="AY149" i="6"/>
  <c r="AZ149" i="6"/>
  <c r="AY150" i="6"/>
  <c r="AZ150" i="6"/>
  <c r="AY151" i="6"/>
  <c r="AZ151" i="6"/>
  <c r="AY152" i="6"/>
  <c r="AZ152" i="6"/>
  <c r="AY153" i="6"/>
  <c r="AZ153" i="6"/>
  <c r="AY154" i="6"/>
  <c r="AZ154" i="6"/>
  <c r="AY155" i="6"/>
  <c r="AZ155" i="6"/>
  <c r="AY156" i="6"/>
  <c r="AZ156" i="6"/>
  <c r="AY157" i="6"/>
  <c r="AZ157" i="6"/>
  <c r="AY158" i="6"/>
  <c r="AZ158" i="6"/>
  <c r="AY159" i="6"/>
  <c r="AZ159" i="6"/>
  <c r="AY160" i="6"/>
  <c r="AZ160" i="6"/>
  <c r="AY161" i="6"/>
  <c r="AZ161" i="6"/>
  <c r="AY162" i="6"/>
  <c r="AZ162" i="6"/>
  <c r="AY163" i="6"/>
  <c r="AZ163" i="6"/>
  <c r="AY164" i="6"/>
  <c r="AZ164" i="6"/>
  <c r="AY165" i="6"/>
  <c r="AZ165" i="6"/>
  <c r="AY166" i="6"/>
  <c r="AZ166" i="6"/>
  <c r="AY167" i="6"/>
  <c r="AZ167" i="6"/>
  <c r="AY168" i="6"/>
  <c r="AZ168" i="6"/>
  <c r="AY169" i="6"/>
  <c r="AZ169" i="6"/>
  <c r="AY170" i="6"/>
  <c r="AZ170" i="6"/>
  <c r="AY171" i="6"/>
  <c r="AZ171" i="6"/>
  <c r="AY172" i="6"/>
  <c r="AZ172" i="6"/>
  <c r="AY173" i="6"/>
  <c r="AZ173" i="6"/>
  <c r="AY174" i="6"/>
  <c r="AZ174" i="6"/>
  <c r="AY175" i="6"/>
  <c r="AZ175" i="6"/>
  <c r="AY176" i="6"/>
  <c r="AZ176" i="6"/>
  <c r="AY177" i="6"/>
  <c r="AZ177" i="6"/>
  <c r="AY178" i="6"/>
  <c r="AZ178" i="6"/>
  <c r="AY179" i="6"/>
  <c r="AZ179" i="6"/>
  <c r="AY180" i="6"/>
  <c r="AZ180" i="6"/>
  <c r="AY181" i="6"/>
  <c r="AZ181" i="6"/>
  <c r="AY182" i="6"/>
  <c r="AZ182" i="6"/>
  <c r="AY183" i="6"/>
  <c r="AZ183" i="6"/>
  <c r="AY185" i="6"/>
  <c r="AZ185" i="6"/>
  <c r="AY186" i="6"/>
  <c r="AZ186" i="6"/>
  <c r="AY187" i="6"/>
  <c r="AZ187" i="6"/>
  <c r="AY188" i="6"/>
  <c r="AZ188" i="6"/>
  <c r="AY189" i="6"/>
  <c r="AZ189" i="6"/>
  <c r="AY190" i="6"/>
  <c r="AZ190" i="6"/>
  <c r="AY191" i="6"/>
  <c r="AZ191" i="6"/>
  <c r="AY192" i="6"/>
  <c r="AZ192" i="6"/>
  <c r="AY193" i="6"/>
  <c r="AZ193" i="6"/>
  <c r="AY194" i="6"/>
  <c r="AZ194" i="6"/>
  <c r="AY195" i="6"/>
  <c r="AZ195" i="6"/>
  <c r="AY196" i="6"/>
  <c r="AZ196" i="6"/>
  <c r="AY197" i="6"/>
  <c r="AZ197" i="6"/>
  <c r="AY198" i="6"/>
  <c r="AZ198" i="6"/>
  <c r="AY199" i="6"/>
  <c r="AZ199" i="6"/>
  <c r="AY200" i="6"/>
  <c r="AZ200" i="6"/>
  <c r="AY201" i="6"/>
  <c r="AZ201" i="6"/>
  <c r="AY202" i="6"/>
  <c r="AZ202" i="6"/>
  <c r="AY203" i="6"/>
  <c r="AZ203" i="6"/>
  <c r="AY204" i="6"/>
  <c r="AZ204" i="6"/>
  <c r="AY205" i="6"/>
  <c r="AZ205" i="6"/>
  <c r="AY206" i="6"/>
  <c r="AZ206" i="6"/>
  <c r="AY207" i="6"/>
  <c r="AZ207" i="6"/>
  <c r="AY208" i="6"/>
  <c r="AZ208" i="6"/>
  <c r="AY209" i="6"/>
  <c r="AZ209" i="6"/>
  <c r="AY210" i="6"/>
  <c r="AZ210" i="6"/>
  <c r="AY211" i="6"/>
  <c r="AZ211" i="6"/>
  <c r="AY212" i="6"/>
  <c r="AZ212" i="6"/>
  <c r="AY213" i="6"/>
  <c r="AZ213" i="6"/>
  <c r="AY214" i="6"/>
  <c r="AZ214" i="6"/>
  <c r="AY215" i="6"/>
  <c r="AZ215" i="6"/>
  <c r="AY216" i="6"/>
  <c r="AZ216" i="6"/>
  <c r="AY217" i="6"/>
  <c r="AZ217" i="6"/>
  <c r="AY218" i="6"/>
  <c r="AZ218" i="6"/>
  <c r="AY219" i="6"/>
  <c r="AZ219" i="6"/>
  <c r="AY220" i="6"/>
  <c r="AZ220" i="6"/>
  <c r="AY221" i="6"/>
  <c r="AZ221" i="6"/>
  <c r="AY222" i="6"/>
  <c r="AZ222" i="6"/>
  <c r="AY223" i="6"/>
  <c r="AZ223" i="6"/>
  <c r="AY224" i="6"/>
  <c r="AZ224" i="6"/>
  <c r="AY225" i="6"/>
  <c r="AZ225" i="6"/>
  <c r="AY228" i="6"/>
  <c r="AZ228" i="6"/>
  <c r="AY229" i="6"/>
  <c r="AZ229" i="6"/>
  <c r="AY230" i="6"/>
  <c r="AZ230" i="6"/>
  <c r="AY231" i="6"/>
  <c r="AZ231" i="6"/>
  <c r="AY232" i="6"/>
  <c r="AZ232" i="6"/>
  <c r="AY233" i="6"/>
  <c r="AZ233" i="6"/>
  <c r="AY234" i="6"/>
  <c r="AZ234" i="6"/>
  <c r="AY235" i="6"/>
  <c r="AZ235" i="6"/>
  <c r="AY236" i="6"/>
  <c r="AZ236" i="6"/>
  <c r="AY237" i="6"/>
  <c r="AZ237" i="6"/>
  <c r="AZ6" i="6"/>
  <c r="AY6" i="6"/>
  <c r="AY242" i="6" l="1"/>
  <c r="AZ242" i="6"/>
  <c r="AZ85" i="4"/>
  <c r="V4" i="3" s="1"/>
  <c r="BC85" i="4"/>
  <c r="BD85" i="4"/>
  <c r="BE85" i="4"/>
  <c r="BG85" i="4"/>
  <c r="BF85" i="4"/>
  <c r="BA85" i="4"/>
  <c r="BB85" i="4"/>
  <c r="AZ28" i="7"/>
  <c r="AY28" i="7"/>
  <c r="V6" i="3"/>
  <c r="AY84" i="4"/>
  <c r="U3" i="3" s="1"/>
  <c r="AZ84" i="4"/>
  <c r="U8" i="3"/>
  <c r="V8" i="3"/>
  <c r="U4" i="3"/>
  <c r="U6" i="3"/>
  <c r="U10" i="3" l="1"/>
  <c r="V10" i="3"/>
  <c r="S5" i="3"/>
  <c r="L5" i="3"/>
  <c r="C7" i="3"/>
  <c r="D7" i="3"/>
  <c r="E7" i="3"/>
  <c r="F7" i="3"/>
  <c r="G7" i="3"/>
  <c r="I7" i="3"/>
  <c r="J7" i="3"/>
  <c r="L7" i="3"/>
  <c r="M7" i="3"/>
  <c r="O7" i="3"/>
  <c r="P7" i="3"/>
  <c r="R7" i="3"/>
  <c r="U7" i="3"/>
  <c r="V7" i="3"/>
  <c r="B7" i="3"/>
  <c r="D5" i="3"/>
  <c r="E5" i="3"/>
  <c r="F5" i="3"/>
  <c r="G5" i="3"/>
  <c r="I5" i="3"/>
  <c r="J5" i="3"/>
  <c r="M5" i="3"/>
  <c r="O5" i="3"/>
  <c r="P5" i="3"/>
  <c r="R5" i="3"/>
  <c r="U5" i="3"/>
  <c r="V5" i="3"/>
  <c r="B5" i="3"/>
  <c r="V3" i="3"/>
  <c r="R3" i="3"/>
  <c r="P3" i="3"/>
  <c r="O3" i="3"/>
  <c r="M3" i="3"/>
  <c r="L3" i="3"/>
  <c r="J3" i="3"/>
  <c r="I3" i="3"/>
  <c r="G3" i="3"/>
  <c r="F3" i="3"/>
  <c r="E3" i="3"/>
  <c r="D3" i="3"/>
  <c r="C3" i="3"/>
  <c r="S9" i="3" l="1"/>
  <c r="S11" i="3" s="1"/>
  <c r="B9" i="3"/>
  <c r="B11" i="3" s="1"/>
  <c r="P9" i="3"/>
  <c r="E9" i="3"/>
  <c r="E11" i="3" s="1"/>
  <c r="D9" i="3"/>
  <c r="D11" i="3" s="1"/>
  <c r="O9" i="3"/>
  <c r="I9" i="3"/>
  <c r="J9" i="3"/>
  <c r="L9" i="3"/>
  <c r="G9" i="3"/>
  <c r="G11" i="3" s="1"/>
  <c r="V9" i="3"/>
  <c r="V11" i="3" s="1"/>
  <c r="C9" i="3"/>
  <c r="C11" i="3" s="1"/>
  <c r="M9" i="3"/>
  <c r="U9" i="3"/>
  <c r="U11" i="3" s="1"/>
  <c r="F9" i="3"/>
  <c r="R9" i="3"/>
  <c r="R11" i="3" s="1"/>
  <c r="T7" i="3"/>
  <c r="H7" i="3"/>
  <c r="N5" i="3"/>
  <c r="H3" i="3"/>
  <c r="H5" i="3"/>
  <c r="T5" i="3"/>
  <c r="T3" i="3"/>
  <c r="Q7" i="3"/>
  <c r="Q3" i="3"/>
  <c r="Q5" i="3"/>
  <c r="N7" i="3"/>
  <c r="N3" i="3"/>
  <c r="K7" i="3"/>
  <c r="K5" i="3"/>
  <c r="K3" i="3"/>
  <c r="AW347" i="1" l="1"/>
  <c r="AU347" i="1"/>
  <c r="W347" i="1"/>
  <c r="X347" i="1"/>
  <c r="Y347" i="1"/>
  <c r="Z347" i="1"/>
  <c r="L11" i="3"/>
  <c r="P11" i="3"/>
  <c r="J11" i="3"/>
  <c r="F11" i="3"/>
  <c r="I11" i="3"/>
  <c r="M11" i="3"/>
  <c r="O11" i="3"/>
  <c r="N9" i="3"/>
  <c r="N11" i="3" s="1"/>
  <c r="K9" i="3"/>
  <c r="K11" i="3" s="1"/>
  <c r="T9" i="3"/>
  <c r="T11" i="3" s="1"/>
  <c r="H9" i="3"/>
  <c r="H11" i="3" s="1"/>
  <c r="Q9" i="3"/>
  <c r="Q11" i="3" s="1"/>
  <c r="AC347" i="1" l="1"/>
  <c r="AA347" i="1"/>
  <c r="AH347" i="1"/>
  <c r="AK347" i="1"/>
  <c r="AR347" i="1"/>
  <c r="AP347" i="1"/>
  <c r="AM347" i="1"/>
  <c r="AF347" i="1"/>
</calcChain>
</file>

<file path=xl/sharedStrings.xml><?xml version="1.0" encoding="utf-8"?>
<sst xmlns="http://schemas.openxmlformats.org/spreadsheetml/2006/main" count="19267" uniqueCount="1665">
  <si>
    <t>Legende= f= freiwillig, p=pflichtig, f/p =freiwillig/pflichtig</t>
  </si>
  <si>
    <t>könnte gestrichen werden, Begründung siehe jeweilige Zeile</t>
  </si>
  <si>
    <t>Rückfrage Fachbereich in HH-Gespräch</t>
  </si>
  <si>
    <t>Inbetriebnahme</t>
  </si>
  <si>
    <t>Haushaltsjahr 2025</t>
  </si>
  <si>
    <t>Haushaltsjahr 2026</t>
  </si>
  <si>
    <t>Haushaltsjahr 2027</t>
  </si>
  <si>
    <t>Haushaltsjahr 2028</t>
  </si>
  <si>
    <t>Folgejahre</t>
  </si>
  <si>
    <t>Kategorie</t>
  </si>
  <si>
    <t>THH</t>
  </si>
  <si>
    <t>Priorisierung</t>
  </si>
  <si>
    <t>Maßnahme-Nr.</t>
  </si>
  <si>
    <t>Veranschlagungs-reife</t>
  </si>
  <si>
    <t>Maßnahmenbezeichnung</t>
  </si>
  <si>
    <t>Art der Maßnahme</t>
  </si>
  <si>
    <t>Produkt</t>
  </si>
  <si>
    <t>Produktbezeichnung</t>
  </si>
  <si>
    <t>Bilanzkonto
Investitions-einzahlung</t>
  </si>
  <si>
    <t>USK Einzahlung</t>
  </si>
  <si>
    <t xml:space="preserve">Kontenbezeichnung Einzahlung </t>
  </si>
  <si>
    <t xml:space="preserve">Bilanzkonto
Investitions-auszahlung </t>
  </si>
  <si>
    <t>USK Auszahlung</t>
  </si>
  <si>
    <t>Kontenbezeichnung Auszahlung</t>
  </si>
  <si>
    <t>Ersatzinvestion?</t>
  </si>
  <si>
    <t>2025</t>
  </si>
  <si>
    <t>2026</t>
  </si>
  <si>
    <t>2027</t>
  </si>
  <si>
    <t>2028</t>
  </si>
  <si>
    <t xml:space="preserve">Folgejahre
</t>
  </si>
  <si>
    <t>aktivierte Eigenleistung</t>
  </si>
  <si>
    <t>Einzahlungen aus Vorjahren (bis 2023)</t>
  </si>
  <si>
    <t>Auszahlungen aus Vorjahren (bis 2023)</t>
  </si>
  <si>
    <t>Einzahlungen 
2024 (Gesamtsoll)</t>
  </si>
  <si>
    <t>Auszahlungen 
2024 (Gesamtsoll)</t>
  </si>
  <si>
    <t>Einzahlungen 2025</t>
  </si>
  <si>
    <t>Beschreibung 2025</t>
  </si>
  <si>
    <t>Auszahlungen 2025</t>
  </si>
  <si>
    <t>Aktivierte Eigenleistungen 2025</t>
  </si>
  <si>
    <t>Einzahlungen 2026</t>
  </si>
  <si>
    <t>Beschreibung 2026</t>
  </si>
  <si>
    <t>Auszahlungen 2026</t>
  </si>
  <si>
    <t>Aktivierte Eigenleistungen 2026</t>
  </si>
  <si>
    <t>Einzahlungen 2027</t>
  </si>
  <si>
    <t>Beschreibung 2027</t>
  </si>
  <si>
    <t>Auszahlungen 2027</t>
  </si>
  <si>
    <t>Aktivierte Eigenleistungen 2027</t>
  </si>
  <si>
    <t>Einzahlungen 2028</t>
  </si>
  <si>
    <t>Beschreibung 2028</t>
  </si>
  <si>
    <t>Auszahlungen 2028</t>
  </si>
  <si>
    <t>Aktivierte Eigenleistungen 2028</t>
  </si>
  <si>
    <t>Einzahlungen Folgejahre</t>
  </si>
  <si>
    <t>Beschreibung Folgejahre</t>
  </si>
  <si>
    <t>Auszahlungen Folgejahre</t>
  </si>
  <si>
    <t>Gesamt-Einzahlungen aus Investitionstätigkeit</t>
  </si>
  <si>
    <t>Gesamt-Auszahlungen aus Investitionstätigkeit</t>
  </si>
  <si>
    <t>Verpflichtungs-ermächtigung (VE)</t>
  </si>
  <si>
    <t>VE 2025</t>
  </si>
  <si>
    <t>VE 2026</t>
  </si>
  <si>
    <t>VE 2026 Fälligkeit</t>
  </si>
  <si>
    <t>VE 2027 Fälligkeit</t>
  </si>
  <si>
    <t>VE 2028 Fälligkeit</t>
  </si>
  <si>
    <t>VE Folgejahre Fälligkeit</t>
  </si>
  <si>
    <t>f/p</t>
  </si>
  <si>
    <t>11101-M00000</t>
  </si>
  <si>
    <t>ja</t>
  </si>
  <si>
    <t>Betriebs- und Geschäftsausstattung unterhalb Wertgrenze</t>
  </si>
  <si>
    <t>M0</t>
  </si>
  <si>
    <t>Verwaltungssteuerung</t>
  </si>
  <si>
    <t>kA.</t>
  </si>
  <si>
    <t>08220000</t>
  </si>
  <si>
    <t>08220.40107</t>
  </si>
  <si>
    <t>Betriebs- und Geschäftsausstattung unterhalb der Wertgrenze</t>
  </si>
  <si>
    <t>keine</t>
  </si>
  <si>
    <t>Nein</t>
  </si>
  <si>
    <t>11101-M00011</t>
  </si>
  <si>
    <t>Betriebs- und Geschäftsausstattung oberhalb Wertgrenze</t>
  </si>
  <si>
    <t>08210000</t>
  </si>
  <si>
    <t>08210.40222</t>
  </si>
  <si>
    <t>Betriebs- und Geschäftsausstattung oberhalb der Wertgrenze</t>
  </si>
  <si>
    <t>Keine</t>
  </si>
  <si>
    <t>1x Sitz-Stehtisch spezial (Beteil.; 1.200 EUR)</t>
  </si>
  <si>
    <t>1x Dokumentenschrank feuerfest (3.800 EUR)</t>
  </si>
  <si>
    <t>nein</t>
  </si>
  <si>
    <t>p</t>
  </si>
  <si>
    <t>EDV-Ausstattung</t>
  </si>
  <si>
    <t>EDV-Ausstattung oberhalb der Wertgrenze</t>
  </si>
  <si>
    <t>f</t>
  </si>
  <si>
    <t>11101-M00001</t>
  </si>
  <si>
    <t>08210.40114</t>
  </si>
  <si>
    <t>08220.40239</t>
  </si>
  <si>
    <t>EDV-Ausstattung unterhalb der Wertgrenze</t>
  </si>
  <si>
    <t>1x Ansteckmikros für Pressestelle (400 EUR)</t>
  </si>
  <si>
    <t>11104-M00004</t>
  </si>
  <si>
    <t>Bürgerschaft und Gremien</t>
  </si>
  <si>
    <t>08210.40286</t>
  </si>
  <si>
    <t>11104-M00000</t>
  </si>
  <si>
    <t>08220.40140</t>
  </si>
  <si>
    <t>11104-M00003</t>
  </si>
  <si>
    <t>EDV, Umstellung Ratsinformationssystem ALLRIS</t>
  </si>
  <si>
    <t>M1</t>
  </si>
  <si>
    <t>01100000</t>
  </si>
  <si>
    <t>01100.40078</t>
  </si>
  <si>
    <t>EDV, Umstellung Ratsinformationssystem</t>
  </si>
  <si>
    <t>Funktionserweiterung Abstimmungssystem -  - Onlinefunktion und verbesserte Darstellung in Form eines Sitzplanes (2.000 EUR); interaktives Schaubild auf dem die Sitzverteilung der Bürgerschaft dargestellt wird (1.000 EUR)</t>
  </si>
  <si>
    <t>11406-M00006</t>
  </si>
  <si>
    <t>Fuhrpark - An- und Verkauf von Fahrzeugen unterhalb 10.000 EUR</t>
  </si>
  <si>
    <t>Zentrales Fuhrparkmanagement</t>
  </si>
  <si>
    <t>07100000</t>
  </si>
  <si>
    <t>07100.00026</t>
  </si>
  <si>
    <t>Verkauf Fahrzeuge unterhalb der Wertgrenze</t>
  </si>
  <si>
    <t>Verkauf 1 Verbrenner PKW</t>
  </si>
  <si>
    <t>11800-M00003</t>
  </si>
  <si>
    <t>Rechnungsprüfung</t>
  </si>
  <si>
    <t>08210.40344</t>
  </si>
  <si>
    <t>11800-M00000</t>
  </si>
  <si>
    <t>08220.40157</t>
  </si>
  <si>
    <t>Büro- und Geschäftsausstattung unterhalb der Wertgrenze</t>
  </si>
  <si>
    <t>1x Sitz-Stehtisch (700 EUR), 1x Bürodrehstuhl (450 EUR), 1x Aktenschrank für zusätzliche Stelle RPA (450 EUR)</t>
  </si>
  <si>
    <t>57500-M00002</t>
  </si>
  <si>
    <t>Ausbau öffentliches W-LAN</t>
  </si>
  <si>
    <t>Kommunale Tourismusförderung</t>
  </si>
  <si>
    <t>08210.40352</t>
  </si>
  <si>
    <t>Werterhalt und Ausbau öffentliches WLAN</t>
  </si>
  <si>
    <t>Betriebsvorrichtungen Ausbau öffentl. WLAN</t>
  </si>
  <si>
    <t>57100-M00006</t>
  </si>
  <si>
    <t>Kommunale Wirtschaftsförderung</t>
  </si>
  <si>
    <t>23310.00069</t>
  </si>
  <si>
    <t>Digitales Innovationszentrum "Alte" Mensa</t>
  </si>
  <si>
    <t>01990000</t>
  </si>
  <si>
    <t>01990.40012</t>
  </si>
  <si>
    <t>57100-M00008</t>
  </si>
  <si>
    <t>Umbau und Modernisierung des Technologiezentrums Vorpommern</t>
  </si>
  <si>
    <t>23310.00080</t>
  </si>
  <si>
    <t>Umbau und Modernisierung des Technologiezentrums 
Vorpommern</t>
  </si>
  <si>
    <t>01990.40027</t>
  </si>
  <si>
    <t>57100-M11002</t>
  </si>
  <si>
    <t>Z4LP - Zentrum für Life Science und Plasmatechnologie</t>
  </si>
  <si>
    <t>23310.00033</t>
  </si>
  <si>
    <t>Zuweisung vom Land für Z4LP - Zentrum für Life Science und Plasmatechnologie</t>
  </si>
  <si>
    <t>09610000</t>
  </si>
  <si>
    <t>09610.40023</t>
  </si>
  <si>
    <t>Z4</t>
  </si>
  <si>
    <t>Neu!</t>
  </si>
  <si>
    <t>ABS-Neubau</t>
  </si>
  <si>
    <t>Ja</t>
  </si>
  <si>
    <t>11200-M00014</t>
  </si>
  <si>
    <t>Personal</t>
  </si>
  <si>
    <t>08210.40334</t>
  </si>
  <si>
    <t>3x Sitz-Stehtisch spezial (je 1.200 EUR); pauschaler Ansatz für Betriebliches Eingliederungsmanagement (3.600 EUR)</t>
  </si>
  <si>
    <t>2x Sitz-Stehtisch spezial (je 1.200 EUR); pauschaler Ansatz für Betriebliches Eingliederungsmanagement (3.600 EUR)</t>
  </si>
  <si>
    <t>pauschaler Ansatz für Betriebliches Eingliederungsmanagement (3.600 EUR)</t>
  </si>
  <si>
    <t>11200-M00000</t>
  </si>
  <si>
    <t>08220.40102</t>
  </si>
  <si>
    <t>2x Bürodrehstuhl (je 450 EUR); pauschaler Ansatz für Betriebliches Eingliederungsmanagement (900 EUR)</t>
  </si>
  <si>
    <t>3x Bürodrehstuhl (je 450 EUR); pauschaler Ansatz für Betriebliches Eingliederungsmanagement (900 EUR)</t>
  </si>
  <si>
    <t>1x Bürodrehstuhl (500 EUR); pauschaler Ansatz für Betriebliches Eingliederungsmanagement (900 EUR)</t>
  </si>
  <si>
    <t>4x Drehtüren-/Akten-/Kleiderschrank (je 450 EUR); pauschaler Ansatz für Betriebliches Eingliederungsmanagement (900 EUR)</t>
  </si>
  <si>
    <t>pauschaler Ansatz für Betriebliches Eingliederungsmanagement (900 EUR)</t>
  </si>
  <si>
    <t>11300-M00002</t>
  </si>
  <si>
    <t>Organisation</t>
  </si>
  <si>
    <t>08210.40319</t>
  </si>
  <si>
    <t>2x Sitz-Stehtisch spezial (je 1.200 EUR</t>
  </si>
  <si>
    <t>2x Sitz-Stehtisch spezial (je 700 EUR</t>
  </si>
  <si>
    <t>11300-M00000</t>
  </si>
  <si>
    <t>08220.40103</t>
  </si>
  <si>
    <t>2x Aktenschrank (je 450 EUR); 2x Aktengarderobenschrank (je 450 EUR)</t>
  </si>
  <si>
    <t>11405-M00000</t>
  </si>
  <si>
    <t>Sonstige zentrale Dienste</t>
  </si>
  <si>
    <t>08220.40104</t>
  </si>
  <si>
    <t>1x Bürodrehstuhl (450 EUR)
1x Geschirrspüler (600 EUR)</t>
  </si>
  <si>
    <t>11405-M00001</t>
  </si>
  <si>
    <t>08210.40173</t>
  </si>
  <si>
    <t>2x Sitz-Stehtisch spezial (je 1.200 EUR)</t>
  </si>
  <si>
    <t>11404-M00016</t>
  </si>
  <si>
    <t>EDV, Ersatzbeschaffung PC-Technik, Monitore</t>
  </si>
  <si>
    <t>Informations- und Kommunikationstechnik</t>
  </si>
  <si>
    <t>08210.40174</t>
  </si>
  <si>
    <t>PC-Technik, Monitore, Notebook</t>
  </si>
  <si>
    <t>11404-M00025</t>
  </si>
  <si>
    <t>EDV, IT-Infrastruktur- u. Netzwerkkomponenten</t>
  </si>
  <si>
    <t>08210.40235</t>
  </si>
  <si>
    <t>IT-Infrastruktur- u. Netwerkkomponenten</t>
  </si>
  <si>
    <t>IT-Infrastruktur/Netzwerkkomponenten</t>
  </si>
  <si>
    <t>11404-M00026</t>
  </si>
  <si>
    <t>EDV, IT-Arbeitstechnik Verwaltung, zyklischer Austausch</t>
  </si>
  <si>
    <t>08210.40239</t>
  </si>
  <si>
    <t>IT-Arbeitstechnik Verwaltung, zyklischer Austausch</t>
  </si>
  <si>
    <t>Zyklischer IT-Austausch</t>
  </si>
  <si>
    <t>11404-M00027</t>
  </si>
  <si>
    <t>EDV, Display u. Kommunikationstechnik</t>
  </si>
  <si>
    <t>08210.40240</t>
  </si>
  <si>
    <t>Display- und Kommunikationstechnik</t>
  </si>
  <si>
    <t>11404-M00030</t>
  </si>
  <si>
    <t>08210.40285</t>
  </si>
  <si>
    <t>Möbel (Tische, Schränke, Stühle)</t>
  </si>
  <si>
    <t>11600-M00000</t>
  </si>
  <si>
    <t>Finanzen</t>
  </si>
  <si>
    <t>08220.40070</t>
  </si>
  <si>
    <t>11600-M00001</t>
  </si>
  <si>
    <t>08210.40085</t>
  </si>
  <si>
    <t>11600-M00009</t>
  </si>
  <si>
    <t>EDV Software, Lizenzen</t>
  </si>
  <si>
    <t>01100.40122</t>
  </si>
  <si>
    <t>EDV-Software, Lizenzen (Maßnahme über 10.000 EUR)</t>
  </si>
  <si>
    <t>Software für die komplette Abwicklung des kommunalen Finanzwesens</t>
  </si>
  <si>
    <t>11600-M00003</t>
  </si>
  <si>
    <t>EDV-Software, Lizenzen</t>
  </si>
  <si>
    <t>01100.40053</t>
  </si>
  <si>
    <t>11600-M00008</t>
  </si>
  <si>
    <t>08210.40366</t>
  </si>
  <si>
    <t>Kassenautomat (Ersatzinvestiton)</t>
  </si>
  <si>
    <t>61100-M99999</t>
  </si>
  <si>
    <t>Infrastrukturpauschale</t>
  </si>
  <si>
    <t>Steuern, allgemeine Zuweisungen, allgemeine Umlagen</t>
  </si>
  <si>
    <t>20130.00000</t>
  </si>
  <si>
    <t>Zuweisung Infrastrukturpauschale nach § 23 FAG M-V</t>
  </si>
  <si>
    <t>11402-M00001</t>
  </si>
  <si>
    <t>Allgemeiner Ankauf</t>
  </si>
  <si>
    <t>Liegenschaften</t>
  </si>
  <si>
    <t>02900000</t>
  </si>
  <si>
    <t>02900.40000</t>
  </si>
  <si>
    <t>Allgemeiner Ankauf Liegenschaften</t>
  </si>
  <si>
    <t>strategischer Ankauf Liegenschaften (Gemeindeverbindungsstraße, Feuerwehr Riems, Ausübung Wiederkaufsrechte)</t>
  </si>
  <si>
    <t>strategischer Ankauf Liegenschaften (Ankäufe im B-Plan Nr. 22, Ausübung  Wiederkaufsrechte)</t>
  </si>
  <si>
    <t>strategischer Ankauf Liegenschaften (KGA Ladebow)</t>
  </si>
  <si>
    <t>strategischer Ankauf Liegenschaften (Grundstück KAW Autohaus)</t>
  </si>
  <si>
    <t xml:space="preserve">strategischer Ankauf Liegenschaften (Grundstück KAW Autohaus) p.a. </t>
  </si>
  <si>
    <t>11402-M00003</t>
  </si>
  <si>
    <t>Allgemeiner Verkauf</t>
  </si>
  <si>
    <t>02900.00001</t>
  </si>
  <si>
    <t>Allgemeiner Verkauf Liegenschaften</t>
  </si>
  <si>
    <t>Kleinere Grundstücke (Hintergrundstücke, Nebengrundstücke, Arrondierungsflächen)</t>
  </si>
  <si>
    <t>11402-M12010</t>
  </si>
  <si>
    <t>14282.00003</t>
  </si>
  <si>
    <t>zur Veräußerung bestimmte Grundstücke – unbebaut/Gewerbegrundstücke</t>
  </si>
  <si>
    <t>11401-M00026</t>
  </si>
  <si>
    <t>Verkauf Goethestraße 2a</t>
  </si>
  <si>
    <t>Immobilienverwaltung</t>
  </si>
  <si>
    <t>zur Veräußerung bestimmte Grundstücke bebaut/sonstige Grundstücke (Stadt)</t>
  </si>
  <si>
    <t>Verkauf Goethestraße 2A</t>
  </si>
  <si>
    <t>11402-M00012</t>
  </si>
  <si>
    <t>Verkauf B-Plan 13 (Am Elisenpark)</t>
  </si>
  <si>
    <t>14281.00003</t>
  </si>
  <si>
    <t>zur Veräußerung bestimmte Grundstücke unbebaut/erschlossen/Wohngrundstücke B-Plan 13</t>
  </si>
  <si>
    <t>Kaufpreis BF 12</t>
  </si>
  <si>
    <t>11402-M00004</t>
  </si>
  <si>
    <t>Vermessungskosten in B-Plan-Gebieten</t>
  </si>
  <si>
    <t>14363.40001</t>
  </si>
  <si>
    <t>Vermessungskosten B-Plan Nr. 118</t>
  </si>
  <si>
    <t>11402-M00002</t>
  </si>
  <si>
    <t>Beiträge für kommunale Grundstücke</t>
  </si>
  <si>
    <t>03700000</t>
  </si>
  <si>
    <t>03700.40000</t>
  </si>
  <si>
    <t>Beiträge für kommunale Grundstücke Liegenschaften</t>
  </si>
  <si>
    <t>Beiträge Abwasser - Regen- und Schmutzwasserbeiträge gemäß § 7 KAG M-V</t>
  </si>
  <si>
    <t>B-Plan 118</t>
  </si>
  <si>
    <t>55501-M00010</t>
  </si>
  <si>
    <t>Greifswalder Ryckaue - Eichwald</t>
  </si>
  <si>
    <t>Kommunale Forstwirtschaft</t>
  </si>
  <si>
    <t>09620000</t>
  </si>
  <si>
    <t>09620.40100</t>
  </si>
  <si>
    <t>Kosten Planfeststellungsverfahren</t>
  </si>
  <si>
    <t>Durchführung</t>
  </si>
  <si>
    <t>55501-M00001</t>
  </si>
  <si>
    <t>Wiederaufforstung Eschesterben</t>
  </si>
  <si>
    <t>23141.00019</t>
  </si>
  <si>
    <t>vom Bund, Wiederaufforstung Eschesterben Forst</t>
  </si>
  <si>
    <t>02100000</t>
  </si>
  <si>
    <t>02100.41001</t>
  </si>
  <si>
    <t>Wiederaufforstung Eschesterben 19% Vorsteuer Forst</t>
  </si>
  <si>
    <t>Fördermittel</t>
  </si>
  <si>
    <t>Wiederaufforstung</t>
  </si>
  <si>
    <t>55501-M00003</t>
  </si>
  <si>
    <t>Arbeitsmittel Forst</t>
  </si>
  <si>
    <t>08210.40094</t>
  </si>
  <si>
    <t>Betriebs- und Geschäftsausstattung oberhalb Wertgrenze (19%) Forst</t>
  </si>
  <si>
    <t>Pauschale für diverse Gerätschaften</t>
  </si>
  <si>
    <t>55501-M00004</t>
  </si>
  <si>
    <t>Fahrzeuge und Zusatzgeräte Forst</t>
  </si>
  <si>
    <t>07100.40038</t>
  </si>
  <si>
    <t>Fahrzeuge und Zusatzgeräte 19% Vorsteuer Forst</t>
  </si>
  <si>
    <t>John Deere 6175M inkl. Frontlader 663R (221.000 EUR)</t>
  </si>
  <si>
    <t>Rückeanhänger (63.000 EUR)</t>
  </si>
  <si>
    <t>Forstseilwinde (15.00 EUR)</t>
  </si>
  <si>
    <t>Mähkopf für Auslegemäher (18.000 EUR)</t>
  </si>
  <si>
    <t>55501-M00007</t>
  </si>
  <si>
    <t>Verkauf Fahrzeuge Forst</t>
  </si>
  <si>
    <t>07100.00017</t>
  </si>
  <si>
    <t>Verkauf Forstschlepper alt</t>
  </si>
  <si>
    <t>Verkauf Rückeanhänger alt</t>
  </si>
  <si>
    <t>55501-M00000</t>
  </si>
  <si>
    <t>08220.40137</t>
  </si>
  <si>
    <t>Betriebs- und Geschäftsausstattung unterhalb Wertgrenze (19%) Forst</t>
  </si>
  <si>
    <t>Pauschale für diverse Kleingeräte</t>
  </si>
  <si>
    <t>11401-M00014</t>
  </si>
  <si>
    <t>08210.40234</t>
  </si>
  <si>
    <t>42401-M00000</t>
  </si>
  <si>
    <t>Sportplatz Dubnaring</t>
  </si>
  <si>
    <t>08220.40221</t>
  </si>
  <si>
    <t>Betriebs-und Geschäftsausstattung unterhalb der Wertgrenze (19 %, ant. 29,93 %) Dubnaring</t>
  </si>
  <si>
    <t>Pauschale für unvorhergesehene Investitionen</t>
  </si>
  <si>
    <t>42401-M00001</t>
  </si>
  <si>
    <t>08210.40291</t>
  </si>
  <si>
    <t>Betriebs-und Geschäftsausstattung oberhalb der Wertgrenze (19 %, ant. 29,93 %) Dubnaring</t>
  </si>
  <si>
    <t>42403-M00000</t>
  </si>
  <si>
    <t>Volksstadion</t>
  </si>
  <si>
    <t>08220.40184</t>
  </si>
  <si>
    <t>Betriebs-und Geschäftsausstattung unterhalb der Wertgrenze (19 %, ant. 46,94 %) Volksstadion</t>
  </si>
  <si>
    <t>2x Fangnetz Westplatz  (je 1.000 EUR), 2 x Fangnetz Jugendplatz (je 700 EUR), 4 x Fangnetz Ostplatz (je 600 EUR); Pauschale für unvorhergesehene Investitionen (200 EUR)</t>
  </si>
  <si>
    <t>42403-M00001</t>
  </si>
  <si>
    <t>08210.40292</t>
  </si>
  <si>
    <t>Betriebs-und Geschäftsausstattung oberhalb der Wertgrenze (19 %, ant. 46,94 %) Volksstadion</t>
  </si>
  <si>
    <t>42406-M00000</t>
  </si>
  <si>
    <t>Mehrzweckhalle</t>
  </si>
  <si>
    <t>08220.40164</t>
  </si>
  <si>
    <t>Betriebs-und Geschäftsausstattung unterhalb der Wertgrenze (19 %, ant. 23,75 %) MZH</t>
  </si>
  <si>
    <t>42406-M00001</t>
  </si>
  <si>
    <t>08210.40260</t>
  </si>
  <si>
    <t>Betriebs-und Geschäftsausstattung oberhalb der Wertgrenze (19 %, ant. 23,75 %) MZH</t>
  </si>
  <si>
    <t>2 x Handballtor (je 1.100 EUR), 2x Volleyballpfostenpare (je 1.250 EUR); Pauschale für unvorhergesehene Investitionen (300 EUR)</t>
  </si>
  <si>
    <t>42407-M00000</t>
  </si>
  <si>
    <t>Sporthalle 1</t>
  </si>
  <si>
    <t>08220.40165</t>
  </si>
  <si>
    <t>Betriebs-und Geschäftsausstattung unterhalb der Wertgrenze (19 %, ant. 24,36 %) SH 1</t>
  </si>
  <si>
    <t>8x lange Bänke (je 625 EUR) und 4x kurze Bänke (je 500 EUR)</t>
  </si>
  <si>
    <t>42407-M00001</t>
  </si>
  <si>
    <t>08210.40316</t>
  </si>
  <si>
    <t>Betriebs-und Geschäftsausstattung oberhalb der Wertgrenze (19 %, ant. 24,36 %) SH 1</t>
  </si>
  <si>
    <t>2x Schrank (2.500 EUR) für die Lagerung von Sportkleingeräten</t>
  </si>
  <si>
    <t>42408-M00000</t>
  </si>
  <si>
    <t>Sporthalle 2</t>
  </si>
  <si>
    <t>08220.40166</t>
  </si>
  <si>
    <t>Betriebs-und Geschäftsausstattung unterhalb der Wertgrenze (19 %, ant. 20,13%) SH 2</t>
  </si>
  <si>
    <t>4x Ballschrank (je 625 EUR)</t>
  </si>
  <si>
    <t>Ballschränke</t>
  </si>
  <si>
    <t>42408-M00001</t>
  </si>
  <si>
    <t>08210.40261</t>
  </si>
  <si>
    <t>Betriebs-und Geschäftsausstattung oberhalb der Wertgrenze (19 %, ant. 20,13%) SH 2</t>
  </si>
  <si>
    <t>42409-M00000</t>
  </si>
  <si>
    <t>Sporthalle 3</t>
  </si>
  <si>
    <t>08220.40167</t>
  </si>
  <si>
    <t>Betriebs-und Geschäftsausstattung unterhalb der Wertgrenze (19 %, ant. 28,78 %)SH 3</t>
  </si>
  <si>
    <t>4x Ballschränke (je 625 EUR)</t>
  </si>
  <si>
    <t>42409-M00001</t>
  </si>
  <si>
    <t>08210.40262</t>
  </si>
  <si>
    <t>Betriebs-und Geschäftsausstattung oberhalb der Wertgrenze (19 %, ant. 28,78 %)SH 3</t>
  </si>
  <si>
    <t>42410-M00000</t>
  </si>
  <si>
    <t>Sporthalle 4</t>
  </si>
  <si>
    <t>08220.40168</t>
  </si>
  <si>
    <t>Betriebs-und Geschäftsausstattung unterhalb der Wertgrenze (19 %, ant. 54,28 %) SH 4</t>
  </si>
  <si>
    <t>42410-M00001</t>
  </si>
  <si>
    <t>08210.40337</t>
  </si>
  <si>
    <t>Betriebs-und Geschäftsausstattung oberhalb der Wertgrenze (19 %, ant. 54,28 %) SH 4</t>
  </si>
  <si>
    <t>42411-M00000</t>
  </si>
  <si>
    <t>Sporthalle Feldstraße</t>
  </si>
  <si>
    <t>08220.40271</t>
  </si>
  <si>
    <t>Betriebs-und Geschäftsausstattung unterhalb der Wertgrenze (19 %, ant. 52,43 %) SH Feldstraße</t>
  </si>
  <si>
    <t>42412-M00000</t>
  </si>
  <si>
    <t>Arndt-Sporthalle</t>
  </si>
  <si>
    <t>08220.40169</t>
  </si>
  <si>
    <t>Betriebs-und Geschäftsausstattung unterhalb der Wertgrenze (19 %, ant. 23,86 %) Arndt SH</t>
  </si>
  <si>
    <t>12x Turnmatte (je 300 EUR); Pauschale für unvorhergesehene Investitionen (400 EUR)</t>
  </si>
  <si>
    <t>42412-M00001</t>
  </si>
  <si>
    <t>08210.40338</t>
  </si>
  <si>
    <t>Betriebs-und Geschäftsausstattung oberhalb der Wertgrenze (19 %, ant. 23,86 %) Arndt SH</t>
  </si>
  <si>
    <t>42414-M00000</t>
  </si>
  <si>
    <t>Martin-Andersen-Nexö-Sporthalle</t>
  </si>
  <si>
    <t>08220.40171</t>
  </si>
  <si>
    <t>Betriebs-und Geschäftsausstattung unterhalb der Wertgrenze (19 %, ant. 27,07 %) Nexö SH</t>
  </si>
  <si>
    <t>42414-M00001</t>
  </si>
  <si>
    <t>08210.40339</t>
  </si>
  <si>
    <t>Betriebs-und Geschäftsausstattung oberhalb der Wertgrenze (19 %, ant. 27,07 %) Nexö SH</t>
  </si>
  <si>
    <t>42415-M00000</t>
  </si>
  <si>
    <t>Karl-Krull-Sporthalle</t>
  </si>
  <si>
    <t>08220.40172</t>
  </si>
  <si>
    <t>Betriebs-und Geschäftsausstattung unterhalb der Wertgrenze (19 %, ant. 23,68 %) Krull SH</t>
  </si>
  <si>
    <t>42415-M00001</t>
  </si>
  <si>
    <t>08210.40314</t>
  </si>
  <si>
    <t>42416-M00000</t>
  </si>
  <si>
    <t>Käthe-Kollwitz-Sporthalle</t>
  </si>
  <si>
    <t>08220.40173</t>
  </si>
  <si>
    <t>Betriebs-und Geschäftsausstattung unterhalb der Wertgrenze (19 %, ant. 15,43 %) Kolwitz SH</t>
  </si>
  <si>
    <t>10x Turnmatte (je 300 EUR)</t>
  </si>
  <si>
    <t>42416-M00001</t>
  </si>
  <si>
    <t>08210.40340</t>
  </si>
  <si>
    <t>Betriebs-und Geschäftsausstattung oberhalb der Wertgrenze (19 %, ant. 15,43 %) Kolwitz SH</t>
  </si>
  <si>
    <t>42417-M00000</t>
  </si>
  <si>
    <t>Friedrich-Ludwig-Jahn-Sporthalle</t>
  </si>
  <si>
    <t>08220.40174</t>
  </si>
  <si>
    <t>Betriebs-und Geschäftsausstattung unterhalb der Wertgrenze (19 %, ant. 27,16 %) Jahn SH</t>
  </si>
  <si>
    <t>42417-M00001</t>
  </si>
  <si>
    <t>08210.40341</t>
  </si>
  <si>
    <t>Betriebs-und Geschäftsausstattung oberhalb der Wertgrenze (19 %, ant. 27,16 %) Jahn SH</t>
  </si>
  <si>
    <t>42419-M00000</t>
  </si>
  <si>
    <t>Caspar-David-Friedrich-Sporthalle</t>
  </si>
  <si>
    <t>08220.40270</t>
  </si>
  <si>
    <t>Betriebs-und Geschäftsausstattung unterhalb der Wertgrenze (19 %, ant. 23,64 %) CDF SH</t>
  </si>
  <si>
    <t>2x Tischtennisplatte (je 900 EUR), 
1x Bank (700 EUR)</t>
  </si>
  <si>
    <t>42419-M00001</t>
  </si>
  <si>
    <t xml:space="preserve">Betriebs- und Geschäftsausstattung oberhalb Wertgrenze </t>
  </si>
  <si>
    <t>08210.40342</t>
  </si>
  <si>
    <t>Betriebs-und Geschäftsausstattung oberhalb der Wertgrenze (19 %, ant. 23,64 %) CDF SH</t>
  </si>
  <si>
    <t>42418-M00001</t>
  </si>
  <si>
    <t>Ausrüstungsgegenstände oberhalb Wertgrenze</t>
  </si>
  <si>
    <t>Strandbad Eldena</t>
  </si>
  <si>
    <t>08210.40353</t>
  </si>
  <si>
    <t xml:space="preserve">Betriebs- und Geschäftsausstattung oberhalb der Wertgrenze Strandbad Eldena </t>
  </si>
  <si>
    <t>25x Fahrradabstellbügel (je 380 EUR)</t>
  </si>
  <si>
    <t xml:space="preserve">3x Mülleimer (je ca. 1.200 EUR) für das Strandbad Eldena </t>
  </si>
  <si>
    <t>42403-M00007</t>
  </si>
  <si>
    <t xml:space="preserve">An- und Verkauf von Maschinen, technischen Anlagen u. Fahrzeugen </t>
  </si>
  <si>
    <t>07100.40078</t>
  </si>
  <si>
    <t>Fahrzeuge (19%, ant. 46,94%)</t>
  </si>
  <si>
    <t>1x Sandstreufahrzeug (12.000 EUR)</t>
  </si>
  <si>
    <t>11401-M00002</t>
  </si>
  <si>
    <t>Arbeitsmittel Reinigungskräfte</t>
  </si>
  <si>
    <t>08210.40092</t>
  </si>
  <si>
    <t>Arbeitsmittel Reinigungskräfte Immobilienverwaltung</t>
  </si>
  <si>
    <t>3x Reinigungsmaschinen (je 9.100 EUR), 3x Reinigungswagen (je 1.100 EUR), 2x  Scheuermaschine (je 2.200 EUR)</t>
  </si>
  <si>
    <t>Neubau Ellernholzteich Schule 
4x Reinigungmaschinen (je 17.500 EUR), 4x Wagen (je 1.500 EUR), 3x Einscheibenmaschinen (je 3.000 EUR)</t>
  </si>
  <si>
    <t>2x Reinigungsmaschine (je 9.100 EUR), 3x Reinigungswagen (je 1.100 EUR), 2x Scheuermaschinen (je 1.750 EUR)</t>
  </si>
  <si>
    <t>11401-M00003</t>
  </si>
  <si>
    <t>Arbeitsmittel Hausmeister</t>
  </si>
  <si>
    <t>08210.40093</t>
  </si>
  <si>
    <t>Arbeitsmittel Hausmeister Immobilienverwaltung</t>
  </si>
  <si>
    <t>3x Laubblasgeräte (je 2.500 EUR)</t>
  </si>
  <si>
    <t>1x Laubblasgeräte (je 2.500 EUR), 1x Kettensäge (je 1.500 EUR)  2x Freischneider (je 1.000 EUR)</t>
  </si>
  <si>
    <t>2x Laubblasgeräte (je 2.500 EUR), 2x Kettensäge (je 1.500 EUR),  4x Freischneider (je 1.000 EUR)</t>
  </si>
  <si>
    <t>11401-M00000</t>
  </si>
  <si>
    <t>Betriebs- und Geschäftsausstattung unterhalb Wertgrenze: Hausmeister und Reinigungskräfte</t>
  </si>
  <si>
    <t>08220.40111</t>
  </si>
  <si>
    <t>GWG Hausmeister und Reinigungskräfte</t>
  </si>
  <si>
    <t>10x Spinte Rk+Hm (je 500 EUR), 8x Naß- und Trockensauger (je 800 EUR), 10x Reinigungswagen (je 700 EUR), 4x Bläser (je 400 EUR), 5x Akku Sensen (je 700 EUR), 3x Trennschleifer Akku (je 615 EUR)</t>
  </si>
  <si>
    <t>8x Naß- und Trockensauger (je 800 EUR), 10x Reinigungswagen (je 700 EUR), 4x Bläser (je 400 EUR), 5x Akku Sensen (je 700 EUR), 3x Trennschleifer Akku (je 615 EUR)</t>
  </si>
  <si>
    <t>12x Spinte Rk+Hm (je 500 EUR), 8x Naß- und Trockensauger (je 800 EUR), 10x Reinigungswagen (je 700 EUR), 8x Regalanlage (je 500 EUR), 4x Bläser (je 400 EUR), 5x Akku Sensen (je 700 EUR), 3x Trennschleifer Akku (je 615 EUR),  3x Heckenschere Akku (je 500 EUR)</t>
  </si>
  <si>
    <t>8x Naß- und Trockensauger  (je 800 EUR), 10x Reinigungswagen (je 700 EUR), 4x Bläser (je 400 EUR), 5x Akku Sensen (je 700 EUR), 3x Trennschleifer Akku (je 615 EUR), 6x Heckenschere Akku (je 500 EUR)</t>
  </si>
  <si>
    <t>11401-M00023</t>
  </si>
  <si>
    <t>An- und Verkauf von Maschinen, technischen Anlagen u. Fahrzeugen</t>
  </si>
  <si>
    <t>07100.00033</t>
  </si>
  <si>
    <t>Verkauf Fahrzeuge Immobilienverwaltung über 800 EUR</t>
  </si>
  <si>
    <t>07100.40073</t>
  </si>
  <si>
    <t>Fahrzeuge und Zusatzgeräte</t>
  </si>
  <si>
    <t>1x Rasentraktor Krull Schule (7.500 EUR)</t>
  </si>
  <si>
    <t>1x Rasentraktor Jahn Gymnasium (7.500 EUR)</t>
  </si>
  <si>
    <t>1x Rasentraktor Ellernholzteich Schule (7.500 EUR)</t>
  </si>
  <si>
    <t>1x Rasentraktor Humboldt Gymnasium (7.500 EUR)</t>
  </si>
  <si>
    <t>11401-M11001</t>
  </si>
  <si>
    <t>Gebäudeleittechnik</t>
  </si>
  <si>
    <t>07200000</t>
  </si>
  <si>
    <t>77300.94000</t>
  </si>
  <si>
    <t>Gebäudeleittechnik Immobilienverwaltungsamt</t>
  </si>
  <si>
    <t>fortlaufend</t>
  </si>
  <si>
    <t>21106-M00002</t>
  </si>
  <si>
    <t>Neubau Inklusives Schulzentrum</t>
  </si>
  <si>
    <t>Inklusives Schulzentrum Regionalschule</t>
  </si>
  <si>
    <t>09610.40030</t>
  </si>
  <si>
    <t>Neubau Regionalschule</t>
  </si>
  <si>
    <t>Planung und Bauleistung</t>
  </si>
  <si>
    <t>Sporthalle am Ellernholz</t>
  </si>
  <si>
    <t>23310.00105</t>
  </si>
  <si>
    <t>EFRE-Förderung Neubau Sporthalle</t>
  </si>
  <si>
    <t>09610.40058</t>
  </si>
  <si>
    <t>Neubau Sporthalle (19 %, ant. 24,3%)</t>
  </si>
  <si>
    <t>EFRE- Fördermittel entspr. Baufortschritt</t>
  </si>
  <si>
    <t>Neue Grundschule</t>
  </si>
  <si>
    <t>09640000</t>
  </si>
  <si>
    <t>09640.40027</t>
  </si>
  <si>
    <t>Ausstattung Neubau Grundschulteil</t>
  </si>
  <si>
    <t xml:space="preserve">Planung  </t>
  </si>
  <si>
    <t>Planung und Lieferung</t>
  </si>
  <si>
    <t>09640.40023</t>
  </si>
  <si>
    <t>Ausstattung nach Neubau Regionalschulteil</t>
  </si>
  <si>
    <t>54100-M00018</t>
  </si>
  <si>
    <t>B-Plan 114</t>
  </si>
  <si>
    <t>09620.40101</t>
  </si>
  <si>
    <t>Ausgleichs- und Ersatzmaßnahmen B-Plan 114</t>
  </si>
  <si>
    <t>Planung</t>
  </si>
  <si>
    <t>Gemeindestraßen</t>
  </si>
  <si>
    <t>01990.40028</t>
  </si>
  <si>
    <t>Sonstige geleistete Anzahlungen auf immaterielle Vermögensgegenstände</t>
  </si>
  <si>
    <t>Bauleistung</t>
  </si>
  <si>
    <t>55501-M00012</t>
  </si>
  <si>
    <t>Anlagen im Bau Sanitärcontainer</t>
  </si>
  <si>
    <t>09610.40046</t>
  </si>
  <si>
    <t>Anlagen im Bau - Hochbau (19% Vorsteuer)</t>
  </si>
  <si>
    <t>11403-M00014</t>
  </si>
  <si>
    <t>Neubau und Konzentration Bauhof</t>
  </si>
  <si>
    <t>Bauhof</t>
  </si>
  <si>
    <t>09610.40005</t>
  </si>
  <si>
    <t>Konzentration und Modernisierung Bauhof</t>
  </si>
  <si>
    <t>55303-M00007</t>
  </si>
  <si>
    <t>Erneuerung technische Anlagen Krematorium</t>
  </si>
  <si>
    <t>Krematorium</t>
  </si>
  <si>
    <t>09640.40029</t>
  </si>
  <si>
    <t>Bau Ofen 1</t>
  </si>
  <si>
    <t>Bau Ofen 2 + Steuerung Ofen 1+2</t>
  </si>
  <si>
    <t>12602-M00015</t>
  </si>
  <si>
    <t>Brandschutz und technische Hilfeleistung Freiwillige Feuerwehr</t>
  </si>
  <si>
    <t>23310.00107</t>
  </si>
  <si>
    <t>Sonderposten aus Zuwendungen vom Land Feuerwehrgerätehaus Riems</t>
  </si>
  <si>
    <t>09610.40042</t>
  </si>
  <si>
    <t>Planung Außenanlagen</t>
  </si>
  <si>
    <t>Gebäude &amp; Außenanlagen</t>
  </si>
  <si>
    <t>12602-M00016</t>
  </si>
  <si>
    <t>Container für Jugendfeuerwehr</t>
  </si>
  <si>
    <t>09610.40043</t>
  </si>
  <si>
    <t>Aufstellung Container JFW</t>
  </si>
  <si>
    <t>12602-M00017</t>
  </si>
  <si>
    <t>Feuerwehrgerätehaus Ladebow</t>
  </si>
  <si>
    <t>23310000</t>
  </si>
  <si>
    <t>23310.00106</t>
  </si>
  <si>
    <t xml:space="preserve">Sonderposten aus Zuwendungen vom Land Feuerwehrgerätehaus Ladebow </t>
  </si>
  <si>
    <t>09610.40050</t>
  </si>
  <si>
    <t>Bauleistungen Gebäude &amp;  Außenanlagen</t>
  </si>
  <si>
    <t xml:space="preserve">12602-M00018 </t>
  </si>
  <si>
    <t>Erneuerung Auffahrt Fahrzeughalle</t>
  </si>
  <si>
    <t>09620.40114</t>
  </si>
  <si>
    <t>Bauleistungen</t>
  </si>
  <si>
    <t>12601-M00007</t>
  </si>
  <si>
    <t>Carport-Anlage</t>
  </si>
  <si>
    <t>Brandschutz und technische Hilfeleistung Berufsfeuerwehr (Gefahrenabwehrmaßnahmen, technische Hilfe)</t>
  </si>
  <si>
    <t>09610.40044</t>
  </si>
  <si>
    <t>Carport für Abrollbehälter</t>
  </si>
  <si>
    <t xml:space="preserve">Planung &amp; Aufstellung Carport </t>
  </si>
  <si>
    <t>12601-M00031</t>
  </si>
  <si>
    <t>Errichtung PV-Anlage</t>
  </si>
  <si>
    <t>09610.40052</t>
  </si>
  <si>
    <t>Grundschule Karl-Krull</t>
  </si>
  <si>
    <t>Planung, Bauleistungen</t>
  </si>
  <si>
    <t>21702-M00009</t>
  </si>
  <si>
    <t>Neubau / Sanierung Alexander-von-Humboldt-Gymnasium</t>
  </si>
  <si>
    <t>Alexander-von-Humboldt-Gymnasium</t>
  </si>
  <si>
    <t>23310.00073</t>
  </si>
  <si>
    <t>09610.40027</t>
  </si>
  <si>
    <t xml:space="preserve">27200-M00010 </t>
  </si>
  <si>
    <t>Erweiterung Kinderbibliothek</t>
  </si>
  <si>
    <t>Stadtbibliothek</t>
  </si>
  <si>
    <t>09610.40053</t>
  </si>
  <si>
    <t>Planungsleistungen</t>
  </si>
  <si>
    <t>21502-M00012</t>
  </si>
  <si>
    <t>modularer Erweiterungsbau</t>
  </si>
  <si>
    <t>Regionalschule Caspar David Friedrich</t>
  </si>
  <si>
    <t>FöMi Schulbauprogramm §10a FAG</t>
  </si>
  <si>
    <t>09610.40055</t>
  </si>
  <si>
    <t>Erwerb eines modularen Erweiterungsbaus an der CDF-Schule</t>
  </si>
  <si>
    <t>21106-M00004</t>
  </si>
  <si>
    <t>Interimslösung Schulzentrum</t>
  </si>
  <si>
    <t>09610.40059</t>
  </si>
  <si>
    <t>Planung Interiemslösung an der Feldstraße</t>
  </si>
  <si>
    <t>Planung und Errichtung Interiemsmodulbau</t>
  </si>
  <si>
    <t>Rückbau, Herrichtung Freianlage</t>
  </si>
  <si>
    <t>11401-M00021</t>
  </si>
  <si>
    <t>sonstige Gebäude</t>
  </si>
  <si>
    <t>09610.40054</t>
  </si>
  <si>
    <t>Bauleistungen für Überdachung Dienst-Kfz VwG Langestr. 2a</t>
  </si>
  <si>
    <t>55301-M00015</t>
  </si>
  <si>
    <t>Bewässerungssystem Friedhof</t>
  </si>
  <si>
    <t>Friedhofswesen (Friedhofsanlagen, einschließlich Friedwald)</t>
  </si>
  <si>
    <t>09620.40115</t>
  </si>
  <si>
    <t>26100-M00004</t>
  </si>
  <si>
    <t>Grundleitungen Theaterfundus</t>
  </si>
  <si>
    <t>Theater</t>
  </si>
  <si>
    <t>09620.40116</t>
  </si>
  <si>
    <t>42412-M00002</t>
  </si>
  <si>
    <t>Erneuerung Hallenbodenheizung</t>
  </si>
  <si>
    <t>09610.40056</t>
  </si>
  <si>
    <t>4</t>
  </si>
  <si>
    <t>11401-M00027</t>
  </si>
  <si>
    <t>Interreg Förderprojekt Zisterne</t>
  </si>
  <si>
    <t>Immobilienverwaltungsamt</t>
  </si>
  <si>
    <t>23310.00108</t>
  </si>
  <si>
    <t>Zuwendung von der EU / Interreg Förderprojekt Zisterne</t>
  </si>
  <si>
    <t xml:space="preserve">09620.40119 </t>
  </si>
  <si>
    <t>Interreg Fördermittel</t>
  </si>
  <si>
    <t>55502-M00003</t>
  </si>
  <si>
    <t>Renaturierung Moore</t>
  </si>
  <si>
    <t>Kommunale Landwirtschaft</t>
  </si>
  <si>
    <t>09620.40117</t>
  </si>
  <si>
    <t>Fördermittel für Treibhausgasemissionsberechnung, Datenlogger</t>
  </si>
  <si>
    <t>für Treibhausgasemissionsberechnungen</t>
  </si>
  <si>
    <t>08220.40299</t>
  </si>
  <si>
    <t>Betriebs- und Geschäftsausstattung</t>
  </si>
  <si>
    <t>automatisierte Wasserstandsmessungen</t>
  </si>
  <si>
    <t>11401-M99999</t>
  </si>
  <si>
    <t>Betriebsnebenkosten</t>
  </si>
  <si>
    <t>14220.00000</t>
  </si>
  <si>
    <t xml:space="preserve">Unfertige Leistungen-Bestandsminderung Betriebskosten </t>
  </si>
  <si>
    <t>14220.40000</t>
  </si>
  <si>
    <t>Unfertige Leistungen-Bestandserhöhung Betriebskosten</t>
  </si>
  <si>
    <t>14220.00007</t>
  </si>
  <si>
    <t>14220.40006</t>
  </si>
  <si>
    <t>Grundschule Martin-Andersen-Nexö</t>
  </si>
  <si>
    <t>14220.00008</t>
  </si>
  <si>
    <t>14220.40007</t>
  </si>
  <si>
    <t>Grundschule Greif</t>
  </si>
  <si>
    <t>14220.00006</t>
  </si>
  <si>
    <t>14220.40005</t>
  </si>
  <si>
    <t>Grundschule Erich-Weinert</t>
  </si>
  <si>
    <t>14220.00005</t>
  </si>
  <si>
    <t>14220.40004</t>
  </si>
  <si>
    <t>Grundschule Käthe-Kollwitz</t>
  </si>
  <si>
    <t>14220.00009</t>
  </si>
  <si>
    <t>14220.40008</t>
  </si>
  <si>
    <t>Förderung von Einrichtungen/ Kulturförderung</t>
  </si>
  <si>
    <t>14220.00001</t>
  </si>
  <si>
    <t>14220.40003</t>
  </si>
  <si>
    <t>Sozio-kulturelles Zentrum St. Spiritus</t>
  </si>
  <si>
    <t>14220.00003</t>
  </si>
  <si>
    <t>14220.40010</t>
  </si>
  <si>
    <t>Schönwalder Begegnungszentrum "Schwalbe"</t>
  </si>
  <si>
    <t>14220.00004</t>
  </si>
  <si>
    <t>14220.40001</t>
  </si>
  <si>
    <t>14220.00002</t>
  </si>
  <si>
    <t>14220.40002</t>
  </si>
  <si>
    <t>14220.00010</t>
  </si>
  <si>
    <t>14220.40009</t>
  </si>
  <si>
    <t>51101-M00006</t>
  </si>
  <si>
    <t>Stadtplanung, Stadtentwicklung, Bauleitplanung</t>
  </si>
  <si>
    <t>08210.40271</t>
  </si>
  <si>
    <t>51101-M00000</t>
  </si>
  <si>
    <t>08220.40203</t>
  </si>
  <si>
    <t>51102-M00000</t>
  </si>
  <si>
    <t>Vermessung</t>
  </si>
  <si>
    <t>08220.40158</t>
  </si>
  <si>
    <t>GWG</t>
  </si>
  <si>
    <t>4x Sitz-/Stehtisch (je 700 EUR)</t>
  </si>
  <si>
    <t>51102-M00007</t>
  </si>
  <si>
    <t>Betriebs- und Geschäftsausstattung unter 10.000 EUR</t>
  </si>
  <si>
    <t>08210.40367</t>
  </si>
  <si>
    <t>51102-M00002</t>
  </si>
  <si>
    <t>08210.40238</t>
  </si>
  <si>
    <t>6x TERRA Workstation (je 5.000 EUR, Hardware zur Auswertung der Vermessungsdaten)</t>
  </si>
  <si>
    <t>52100-M00002</t>
  </si>
  <si>
    <t>Bau- und Grundstücksordnung (Baurecht/Bauaufsicht/Bauverwaltung)</t>
  </si>
  <si>
    <t>01100.40103</t>
  </si>
  <si>
    <t>FS Digitaliserung</t>
  </si>
  <si>
    <t>FS Digitalisierung</t>
  </si>
  <si>
    <t>52100-M00000</t>
  </si>
  <si>
    <t>08220.40138</t>
  </si>
  <si>
    <t>Betriebs- und Geschäftsausstattung unterh.WG</t>
  </si>
  <si>
    <t>2x Drehtürenschrank (je 450 EUR)</t>
  </si>
  <si>
    <t>2x Sitz-/Stehtische (je 700 EUR)</t>
  </si>
  <si>
    <t>52100-M00005</t>
  </si>
  <si>
    <t>08220.40297</t>
  </si>
  <si>
    <t>54100-M99999</t>
  </si>
  <si>
    <t>SoPo Ausgleich Wegfall Straßenausbaubeiträge vom Land</t>
  </si>
  <si>
    <t>23320.00004</t>
  </si>
  <si>
    <t>Ausgleich Wegfall Straßenausbaubeiträge durch Land</t>
  </si>
  <si>
    <t>54100-M00051</t>
  </si>
  <si>
    <t>Erschließungsbeiträge Hansenwinkel</t>
  </si>
  <si>
    <t>23321.00017</t>
  </si>
  <si>
    <t>Erschließungsbeiträge Hasenwinkel</t>
  </si>
  <si>
    <t>Erschließungsbeitrag Hasenwinkel</t>
  </si>
  <si>
    <t>54100-M12031</t>
  </si>
  <si>
    <t>Revitalisierung Herrenhufen</t>
  </si>
  <si>
    <t>23321.00010</t>
  </si>
  <si>
    <t>Straßenausbaubeiträge B-Plan 87 (Planstr. A+B)</t>
  </si>
  <si>
    <t>54100-M12027</t>
  </si>
  <si>
    <t>B-Plan 13, Am Elisenpark (ehemals An den Gewächshäusern)</t>
  </si>
  <si>
    <t>63200.36140</t>
  </si>
  <si>
    <t>54600-M99999</t>
  </si>
  <si>
    <t>Anzahlung auf SoPo aus öffentlich-rechtlichen Beiträgen (Ablösebeiträge für Stellplätze) für unbestimmte Verwendung</t>
  </si>
  <si>
    <t>Kommunale Parkeinrichtungen</t>
  </si>
  <si>
    <t>23321.00002</t>
  </si>
  <si>
    <t>Anzahlungen auf Sonderposten aus öffentlich-rechtlichen Beiträgen - Stellplätze</t>
  </si>
  <si>
    <t>55400-M00000</t>
  </si>
  <si>
    <t>Naturschutz und Landschaftspflege</t>
  </si>
  <si>
    <t>08220.40112</t>
  </si>
  <si>
    <t>2x Schreibtisch (je 700 EUR)</t>
  </si>
  <si>
    <t>54100-M00050</t>
  </si>
  <si>
    <t>Projekt SUMPs for BSR</t>
  </si>
  <si>
    <t>23310.00102</t>
  </si>
  <si>
    <t xml:space="preserve">Anzahlungen auf Sonderposten aus Zuwendungen SUMPs </t>
  </si>
  <si>
    <t>09620.40103</t>
  </si>
  <si>
    <t>Anlagen im Bau Projekt SUMPs for BSR</t>
  </si>
  <si>
    <t>investive Einzahlung für SUMPs for BSR</t>
  </si>
  <si>
    <t>Fahrradabstellanlagen; Modalfilter und Ampeln; Anzahl abhängig von Projektergebnissen</t>
  </si>
  <si>
    <t>55400-M00004</t>
  </si>
  <si>
    <t>Betriebsvorrichtungen</t>
  </si>
  <si>
    <t>07300000</t>
  </si>
  <si>
    <t>07300.40037</t>
  </si>
  <si>
    <t>55400-M00008</t>
  </si>
  <si>
    <t>Betriebs- und Geschäftsausstattung unter 10.000,- EUR</t>
  </si>
  <si>
    <t>08210.40335</t>
  </si>
  <si>
    <t>1x  Schallkalibrator (1.800 EUR)</t>
  </si>
  <si>
    <t>55301-M00005</t>
  </si>
  <si>
    <t>Fahrzeuge und Zusatzgeräte für Fahrzeuge Friedhof über 10.000 EUR</t>
  </si>
  <si>
    <t>07100.40040</t>
  </si>
  <si>
    <t>1x Aufsitzrasenmäher (40.000 EUR)
2x Husqvarna Rider (je 14.000 EUR)
1x Multicar Kipper (100.000 EUR)
1x Radlader (70.000 EUR)</t>
  </si>
  <si>
    <t>1x Gruftbagger (150.000 EUR)</t>
  </si>
  <si>
    <t>55301-M00013</t>
  </si>
  <si>
    <t>Fahrzeuge und Zusatzgeräte für Fahrzeuge unter 10.000 EUR</t>
  </si>
  <si>
    <t>07100.40083</t>
  </si>
  <si>
    <t>Einachsschlepper + Zubehör</t>
  </si>
  <si>
    <t>Transportanhänger</t>
  </si>
  <si>
    <t>55301-M00000</t>
  </si>
  <si>
    <t>08220.40110</t>
  </si>
  <si>
    <t>10x Bänke (je 450 EUR)
2x Heckenschere (je 450 EUR)
1x Abziehschiene (400 EUR)</t>
  </si>
  <si>
    <t>4x Schaukasten (je 400 EUR)
2x Handrasenmäher (je 750 EUR)</t>
  </si>
  <si>
    <t>2x Handrasenmäher (je 750 EUR)
4x Schaukatsen (je 400 EUR)</t>
  </si>
  <si>
    <t>55301-M00014</t>
  </si>
  <si>
    <t>Sonstiges Infrastrukturvermögen über 10.000 EUR</t>
  </si>
  <si>
    <t>04900000</t>
  </si>
  <si>
    <t>04900.40011</t>
  </si>
  <si>
    <t>Sonstiges Infrastrukturvermögen</t>
  </si>
  <si>
    <t>09620.40053</t>
  </si>
  <si>
    <t>Erschließung B-Plan 114</t>
  </si>
  <si>
    <t>Baukosten für den Durchlass 1</t>
  </si>
  <si>
    <t>Ersatzpflanzungen</t>
  </si>
  <si>
    <t>Aufstellungen Buswartehalle</t>
  </si>
  <si>
    <t>09620.40037</t>
  </si>
  <si>
    <t>B-Plan 13, Am Elisenpark</t>
  </si>
  <si>
    <t>Baukosten</t>
  </si>
  <si>
    <t>54100-M00040</t>
  </si>
  <si>
    <t>Umgestaltung Gertrudenstraße</t>
  </si>
  <si>
    <t>09620.40079</t>
  </si>
  <si>
    <t>Ausschreibung Planung</t>
  </si>
  <si>
    <t>54100-M00029</t>
  </si>
  <si>
    <t>Verlängerung Herrenhufenstraße</t>
  </si>
  <si>
    <t>09620.40065</t>
  </si>
  <si>
    <t>Planungsausschreibung</t>
  </si>
  <si>
    <t>Planung 1-4</t>
  </si>
  <si>
    <t>Planfeststellungsverfahren</t>
  </si>
  <si>
    <t>54100-M00027</t>
  </si>
  <si>
    <t>Erschließung B-Plan 118 - Südliche Fontanestraße</t>
  </si>
  <si>
    <t>09620.40064</t>
  </si>
  <si>
    <t>Erschließung B-Plan 118 Südlich Fontanestraße</t>
  </si>
  <si>
    <t>Baukosten Spielplatz</t>
  </si>
  <si>
    <t>Baukosten Grün</t>
  </si>
  <si>
    <t>54100-M00032</t>
  </si>
  <si>
    <t>Ausbau Klaus-Groth-Straße</t>
  </si>
  <si>
    <t>09620.40066</t>
  </si>
  <si>
    <t xml:space="preserve">Baukosten </t>
  </si>
  <si>
    <t>54100-M12030</t>
  </si>
  <si>
    <t>Ausbau Heinrich-Heine- Straße</t>
  </si>
  <si>
    <t>23310.00096</t>
  </si>
  <si>
    <t>Sonderbedarfszuweisung vom Land Ausbau Heinrich-Heine-Straße</t>
  </si>
  <si>
    <t>09620.40046</t>
  </si>
  <si>
    <t>Ausbau Heinrich-Heine-Straße</t>
  </si>
  <si>
    <t>Fördermittel Sonderbedarfszuweisung</t>
  </si>
  <si>
    <t>09620.00002</t>
  </si>
  <si>
    <t>Beteilung SWG an Baunebenkosten</t>
  </si>
  <si>
    <t>54100-M00019</t>
  </si>
  <si>
    <t>Straßenausbau Riems - Straße an der Wiek</t>
  </si>
  <si>
    <t>09620.40052</t>
  </si>
  <si>
    <t>54100-M00015</t>
  </si>
  <si>
    <t>09620.40036</t>
  </si>
  <si>
    <t>55100-M00007</t>
  </si>
  <si>
    <t>Spielplätze</t>
  </si>
  <si>
    <t>Öffentliche Grünanlagen mit Freizeitanlagen, Spielflächen und Wasserspiele</t>
  </si>
  <si>
    <t>09640.40022</t>
  </si>
  <si>
    <t>Bau</t>
  </si>
  <si>
    <t>54100-M00041</t>
  </si>
  <si>
    <t>09620.40080</t>
  </si>
  <si>
    <t>54100-M00044</t>
  </si>
  <si>
    <t>Radachse Pappelallee / Elisenhain Richtung B-Plan 13</t>
  </si>
  <si>
    <t>09620.40090</t>
  </si>
  <si>
    <t>54100-M00047</t>
  </si>
  <si>
    <t>Rudolf Seeliger Straße, Gehweg und Beleuchtung</t>
  </si>
  <si>
    <t>09620.40093</t>
  </si>
  <si>
    <t>Rudolf-Seeliger-Straße, Gehweg und Beleuchtung</t>
  </si>
  <si>
    <t>Planung und Bau</t>
  </si>
  <si>
    <t>54100-M00011</t>
  </si>
  <si>
    <t>Ausbau Thomas-Müntzer-Straße</t>
  </si>
  <si>
    <t>09620.40033</t>
  </si>
  <si>
    <t>12</t>
  </si>
  <si>
    <t>54100-M00052</t>
  </si>
  <si>
    <t xml:space="preserve">09620.40104 </t>
  </si>
  <si>
    <t>55100-M00008</t>
  </si>
  <si>
    <t>Umgestaltung Rosengarten mit Jastram Brunnen</t>
  </si>
  <si>
    <t>09620.40067</t>
  </si>
  <si>
    <t>Umgestaltung  Rosengarten</t>
  </si>
  <si>
    <t>Bau 1. BA, 
Planung 2. BA</t>
  </si>
  <si>
    <t>55100-M00011</t>
  </si>
  <si>
    <t>Rundweg Ellernholzteich Sanierung und Optimierung</t>
  </si>
  <si>
    <t>09620.40088</t>
  </si>
  <si>
    <t>54100-M12010</t>
  </si>
  <si>
    <t>Aus- und Neubau Am Elisenpark (ehemals An den Gewächshäusern)</t>
  </si>
  <si>
    <t>09620.40041</t>
  </si>
  <si>
    <t>Aus- und Neubau Am Elisenpark</t>
  </si>
  <si>
    <t>54100-M00059</t>
  </si>
  <si>
    <t>Ausbau Radachse-Elisenhain (Richtung Hainstraße)</t>
  </si>
  <si>
    <t>09620.40113</t>
  </si>
  <si>
    <t xml:space="preserve">54100-M00054 </t>
  </si>
  <si>
    <t>Ausbau Knotenpunkt Wolgaster Str. W.-Rathenau-Straße</t>
  </si>
  <si>
    <t>09620.40106</t>
  </si>
  <si>
    <t xml:space="preserve">54100-M00056 </t>
  </si>
  <si>
    <t>09620.40108</t>
  </si>
  <si>
    <t>54100-M12033</t>
  </si>
  <si>
    <t>Straßenausbau Ladebow/Flugplatzsiedlung</t>
  </si>
  <si>
    <t>09620.40042</t>
  </si>
  <si>
    <t>Straßenausbau Ladebow / Flugplatzsiedlung</t>
  </si>
  <si>
    <t xml:space="preserve">54100-M00057 </t>
  </si>
  <si>
    <t>Ausbau Knotenpunkt Stralsunder Straße /Ladebower Chaussee</t>
  </si>
  <si>
    <t>09620.40109</t>
  </si>
  <si>
    <t>55100-M00002</t>
  </si>
  <si>
    <t>Spielgeräte</t>
  </si>
  <si>
    <t>09640.40014</t>
  </si>
  <si>
    <t>Anlagen im Bau - Spielgeräte</t>
  </si>
  <si>
    <t>Spielplatz Am Stadtpark - Nachrüstung Beleuchtung Planung und Bau</t>
  </si>
  <si>
    <t xml:space="preserve">54100-M00058 </t>
  </si>
  <si>
    <t>Umgestaltung Pappelallee, Abschnitt Schwimmbad bis Christuskirche</t>
  </si>
  <si>
    <t>09620.40110</t>
  </si>
  <si>
    <t>Planung, Baumgutachten</t>
  </si>
  <si>
    <t>11403-M00015</t>
  </si>
  <si>
    <t>Fahrzeuge und Zusatzgeräte Bauhof</t>
  </si>
  <si>
    <t>07100.40039</t>
  </si>
  <si>
    <t>Fahrzeuge und Zusatzgeräte für Fahrzeuge Bauhof (Bereich Bauhof)</t>
  </si>
  <si>
    <t>Ersatzinvestitionen für jetzt noch nicht bekannte, planbare Ausfälle, Notwendigkeiten</t>
  </si>
  <si>
    <t>11403-M00028</t>
  </si>
  <si>
    <t>Fahrzeuge und Zusatzgeräte Bauhof unter 10.000,- EUR</t>
  </si>
  <si>
    <t>07100.40070</t>
  </si>
  <si>
    <t>11403-M00000</t>
  </si>
  <si>
    <t>08220.40100</t>
  </si>
  <si>
    <t>Betriebs- und -Geschäftsausstattung unterhalb Wertgrenze</t>
  </si>
  <si>
    <t>laufender Ersatz BGA</t>
  </si>
  <si>
    <t>11403-M00002</t>
  </si>
  <si>
    <t>08210.40117</t>
  </si>
  <si>
    <t>Ersatzgeräte Bauhof, Rasenmäher, Motorsensen, Kettensägen, Fugenschneider usw.</t>
  </si>
  <si>
    <t>11403-M00027</t>
  </si>
  <si>
    <t>08210.40312</t>
  </si>
  <si>
    <t>1x Tablet (1.200 EUR)</t>
  </si>
  <si>
    <t>08220.40287</t>
  </si>
  <si>
    <t>1x Laptop (1.000 EUR)</t>
  </si>
  <si>
    <t>12302-M00004</t>
  </si>
  <si>
    <t>Verkehrslenkung und -regelung, verkehrsrechtliche Genehmigungen und Erlaubnisse</t>
  </si>
  <si>
    <t>08210.40307</t>
  </si>
  <si>
    <t>Tablets mit Unterschriftenfunktion</t>
  </si>
  <si>
    <t>54100-M00000</t>
  </si>
  <si>
    <t>08220.40227</t>
  </si>
  <si>
    <t>54100-M00048</t>
  </si>
  <si>
    <t>Umrüstung städtische Beleuchtungsanlagen - LED Straßenbeleuchtung</t>
  </si>
  <si>
    <t>09620.40094</t>
  </si>
  <si>
    <t>sonstiges Infrastrukturvermögen</t>
  </si>
  <si>
    <t>Umbau der vorhandenen Straßenbeleuchtung hin zur LED Beleuchtung</t>
  </si>
  <si>
    <t>54100-M00021</t>
  </si>
  <si>
    <t>09620.40112</t>
  </si>
  <si>
    <t xml:space="preserve">Herstellung von 2x Grillplätzen im Stadtgebiet </t>
  </si>
  <si>
    <t>54100-M00003</t>
  </si>
  <si>
    <t>Schulweg- und Verkehrssicherung</t>
  </si>
  <si>
    <t>63200.95040</t>
  </si>
  <si>
    <t>pauschal für Verkehrssicherung (30.000 EUR),
LSA Schönwalder/Lomonossow (60.000 EUR),
LSA Anklamer/K.L.-Ring(Planung) (30.000 EUR),
LSA Anklamer/E.T.-Ring (Planung) (30.000 EUR),</t>
  </si>
  <si>
    <t>pauschaler Ansatz für die Verkehrssicherung (30.000 EUR)
LSA Anklamer/K.L.-Ring (Bau) (60.000 EUR),
LSA Anklamer/E.T.-Ring (Bau) (60.000 EUR)</t>
  </si>
  <si>
    <t>54100-M00013</t>
  </si>
  <si>
    <t xml:space="preserve">Lichtsignalanlage Anklamer Str./Brinkstr. </t>
  </si>
  <si>
    <t>09620.40070</t>
  </si>
  <si>
    <t>Lichtsignalanlage Anklamer Str. / Brinkstr.</t>
  </si>
  <si>
    <t>Planung LSA + Straßen Anklamer-/Brink/Breitscheidt</t>
  </si>
  <si>
    <t>Errichtung LSA, Umgestaltung und Ertüchtigung Knotenpunkt Anklamer/Brink/Breitscheidt</t>
  </si>
  <si>
    <t>54100-M00038</t>
  </si>
  <si>
    <t>Sanierung Straßen (investiv)</t>
  </si>
  <si>
    <t>09620.40073</t>
  </si>
  <si>
    <t>Sanierung Straßen (Investiv)</t>
  </si>
  <si>
    <t xml:space="preserve">Sanierung im Invesivbereich gem. Straßenzustandsbericht und Liste sanierungswürdiger Straßen, Wege; 
</t>
  </si>
  <si>
    <t>54100-M00039</t>
  </si>
  <si>
    <t>Sanierung Geh- und Radwege (investiv)</t>
  </si>
  <si>
    <t>09620.40074</t>
  </si>
  <si>
    <t>Sanierung Geh- und Radwege (Investiv)</t>
  </si>
  <si>
    <t>Sanierung im Invesivbereich gem. Straßenzustandsbericht und Liste sanierungswürdiger Straßen, Wege</t>
  </si>
  <si>
    <t>54100-M00043</t>
  </si>
  <si>
    <t>Bushaltestellen</t>
  </si>
  <si>
    <t>09620.40083</t>
  </si>
  <si>
    <t>Herstellung neuer Bushaltestellen für das Linienverkehrsnetz</t>
  </si>
  <si>
    <t>07300.40039</t>
  </si>
  <si>
    <t>Betriebsvorrichtungen
Spielgeräte für öffentliche Spielplätze</t>
  </si>
  <si>
    <t>pauschaler Ersatz Spielgeräte (100.000 EUR),
Überarbeitung Spielplatz im Stadtgebiet (200.000 EUR)</t>
  </si>
  <si>
    <t>09610.40057</t>
  </si>
  <si>
    <t>Wartehäuchen Bushaltestellen</t>
  </si>
  <si>
    <t>54701-M00002</t>
  </si>
  <si>
    <t>Spundwanderneuerung An der Bleiche (19%)</t>
  </si>
  <si>
    <t>Hafenbahnbetrieb</t>
  </si>
  <si>
    <t>09620.40084</t>
  </si>
  <si>
    <t>Spundwanderneuerung An der Bleiche</t>
  </si>
  <si>
    <t xml:space="preserve">54802-M00004 </t>
  </si>
  <si>
    <t>Ersatz Spundwand Seehafen Ladebow</t>
  </si>
  <si>
    <t>Seehafen Ladebow</t>
  </si>
  <si>
    <t>09620.40111</t>
  </si>
  <si>
    <t>Ersatz Spundwand Seehafen Ladebow (19 % VSt)</t>
  </si>
  <si>
    <t>54802-M00002</t>
  </si>
  <si>
    <t>Spülfeld</t>
  </si>
  <si>
    <t>09620.40051</t>
  </si>
  <si>
    <t>Zuwegung Bodenlager Spülfeld</t>
  </si>
  <si>
    <t>55200-M00014</t>
  </si>
  <si>
    <t>Regenwasserkanal für Straßenentwässerung</t>
  </si>
  <si>
    <t>Gewässerunterhaltung, -aufsicht, Bodenschutz</t>
  </si>
  <si>
    <t>01300000</t>
  </si>
  <si>
    <t>01300.40045</t>
  </si>
  <si>
    <t>Refinanzierung Straßenentwässerung</t>
  </si>
  <si>
    <t>54100-M00060</t>
  </si>
  <si>
    <t>Straßenentwässerung</t>
  </si>
  <si>
    <t>09620.40118</t>
  </si>
  <si>
    <t>Planung Sammelleitung Straßenentwässerung Gützkower Landstraße</t>
  </si>
  <si>
    <t>Bau Ersatz maroder Sammelleitung Straßenentwässerung Gützkower Landstraße</t>
  </si>
  <si>
    <t>21101-M00000</t>
  </si>
  <si>
    <t>08220.40113</t>
  </si>
  <si>
    <t>lfd. Ersatzbeschaffung von Ausstattung (10.000 EUR), zusätzl. Klassenraumausstattung 1. Klassen (12.200 EUR)</t>
  </si>
  <si>
    <t>lfd. Ersatz-/Neubeschaffung von Ausstattung (10.000 EUR); zusätzl. Klassenraumausstattung 2/3. Klasse (12.200 EUR)</t>
  </si>
  <si>
    <t>lfd. Ersatz-/Neubeschaffung von Ausstattung</t>
  </si>
  <si>
    <t>21101-M00001</t>
  </si>
  <si>
    <t>23310.00057</t>
  </si>
  <si>
    <t>Anzahlungen auf Sonderposten aus Zuwendungen vom Bund - EDV-Ausstattung</t>
  </si>
  <si>
    <t>08210.40145</t>
  </si>
  <si>
    <t>Fördermittel DigitalPakt Schule (3. Antrag)</t>
  </si>
  <si>
    <t>lfd. Ersatz-/Neubeschaffung von EDV-Ausstattung</t>
  </si>
  <si>
    <t>23310.00058</t>
  </si>
  <si>
    <t>Anzahlungen auf Sonderposten aus Zuwendungen vom Land - EDV-Ausstattung</t>
  </si>
  <si>
    <t>08220.40209</t>
  </si>
  <si>
    <t>21102-M00000</t>
  </si>
  <si>
    <t>08220.40114</t>
  </si>
  <si>
    <t>21102-M00002</t>
  </si>
  <si>
    <t>08210.40105</t>
  </si>
  <si>
    <t>08220.40210</t>
  </si>
  <si>
    <t>21103-M00000</t>
  </si>
  <si>
    <t>08220.40115</t>
  </si>
  <si>
    <t>lfd. Ersatzbeschaffung von Ausstattung (2.000 EUR), zusätzl. Ausstattung Klassenräume/Lernecke/ Flurmöbel (4.800 EUR)</t>
  </si>
  <si>
    <t>21103-M00001</t>
  </si>
  <si>
    <t>08210.40103</t>
  </si>
  <si>
    <t>08220.40211</t>
  </si>
  <si>
    <t>21104-M00000</t>
  </si>
  <si>
    <t>08220.40116</t>
  </si>
  <si>
    <t>21104-M00001</t>
  </si>
  <si>
    <t>08210.40106</t>
  </si>
  <si>
    <t>08220.40212</t>
  </si>
  <si>
    <t>21105-M00000</t>
  </si>
  <si>
    <t>08220.40117</t>
  </si>
  <si>
    <t>21105-M00001</t>
  </si>
  <si>
    <t>23310.00059</t>
  </si>
  <si>
    <t>08210.40146</t>
  </si>
  <si>
    <t>23310.00060</t>
  </si>
  <si>
    <t>08220.40213</t>
  </si>
  <si>
    <t>21105-M00004</t>
  </si>
  <si>
    <t>08210.40295</t>
  </si>
  <si>
    <t>2x Ausstellungsvitrine (je 1.350 EUR)</t>
  </si>
  <si>
    <t>21106-M00003</t>
  </si>
  <si>
    <t>08210.40333</t>
  </si>
  <si>
    <t>EDV-Neuausstattung Grundschule</t>
  </si>
  <si>
    <t>08220.40269</t>
  </si>
  <si>
    <t>21501-M00000</t>
  </si>
  <si>
    <t>Regionalschule Ernst-Moritz-Arndt</t>
  </si>
  <si>
    <t>08220.40118</t>
  </si>
  <si>
    <t>21501-M00001</t>
  </si>
  <si>
    <t>23310.00061</t>
  </si>
  <si>
    <t>08210.40108</t>
  </si>
  <si>
    <t>23310.00062</t>
  </si>
  <si>
    <t>08220.40214</t>
  </si>
  <si>
    <t>21502-M00000</t>
  </si>
  <si>
    <t>08220.40119</t>
  </si>
  <si>
    <t>lfd. Ersatzbeschaffung von Ausstattung (3.000 EUR), zusätzl. Schubladenschrank für den DaZ-Raum (DaZ=Deutsch als Zweitsprache; 1.900 EUR)</t>
  </si>
  <si>
    <t>lfd. Ersatzbeschaffung von Ausstattung (3.000 EUR), zusätzl. Ausstattung Beratungsraum (1.500 EUR), Regale Kunstvorbereitung (3.000 EUR)</t>
  </si>
  <si>
    <t>21502-M00002</t>
  </si>
  <si>
    <t>08210.40110</t>
  </si>
  <si>
    <t>08220.40215</t>
  </si>
  <si>
    <t>21503-M00002</t>
  </si>
  <si>
    <t>08210.40369</t>
  </si>
  <si>
    <t>EDV-Neuausstattung Regionale Schule</t>
  </si>
  <si>
    <t>08220.40298</t>
  </si>
  <si>
    <t>21701-M00000</t>
  </si>
  <si>
    <t>Friedrich-Ludwig-Jahn-Gymnasium und Abendgymnasium</t>
  </si>
  <si>
    <t>08220.40120</t>
  </si>
  <si>
    <t>lfd. Ersatzbeschaffung von Ausstattung (5.000 EUR), zusätzl. 1 Klassensatz Tische (10x600 EUR)</t>
  </si>
  <si>
    <t>21701-M00001</t>
  </si>
  <si>
    <t>23310.00063</t>
  </si>
  <si>
    <t>08210.40111</t>
  </si>
  <si>
    <t>23310.00065</t>
  </si>
  <si>
    <t>08220.40216</t>
  </si>
  <si>
    <t>21701-M00004</t>
  </si>
  <si>
    <t>09640.40021</t>
  </si>
  <si>
    <t>Ausstattung 2 Physikräume + Vorbereitungsraum Physik</t>
  </si>
  <si>
    <t>Ausstattung 2 Biologie- (Nawi-) Räume + Vorbereitungsraum Biologie</t>
  </si>
  <si>
    <t>21701-M00006</t>
  </si>
  <si>
    <t>Abendgymnasium EDV-Ausstattung</t>
  </si>
  <si>
    <t>23310.00064</t>
  </si>
  <si>
    <t>Anzahlungen auf Sonderposten aus Zuwendungen vom Bund - Abendgymnasium EDV-Ausstattung</t>
  </si>
  <si>
    <t>08210.40249</t>
  </si>
  <si>
    <t>23310.00066</t>
  </si>
  <si>
    <t>Anzahlungen auf Sonderposten aus Zuwendungen vom Land - Abendgymnasium EDV-Ausstattung</t>
  </si>
  <si>
    <t>08220.40225</t>
  </si>
  <si>
    <t>21701-M00007</t>
  </si>
  <si>
    <t>Abendgymnasium GwG</t>
  </si>
  <si>
    <t>08220.40183</t>
  </si>
  <si>
    <t>GWG Abendgymnasium</t>
  </si>
  <si>
    <t>21702-M00000</t>
  </si>
  <si>
    <t>08220.40121</t>
  </si>
  <si>
    <t>21702-M00002</t>
  </si>
  <si>
    <t>08210.40147</t>
  </si>
  <si>
    <t>08220.40217</t>
  </si>
  <si>
    <t>21801-M00000</t>
  </si>
  <si>
    <t>Integrierte Gesamtschule Erwin Fischer</t>
  </si>
  <si>
    <t>08220.40122</t>
  </si>
  <si>
    <t>21801-M00001</t>
  </si>
  <si>
    <t>23310.00067</t>
  </si>
  <si>
    <t>08210.40148</t>
  </si>
  <si>
    <t>23310.00068</t>
  </si>
  <si>
    <t>08220.40218</t>
  </si>
  <si>
    <t>24300-M00000</t>
  </si>
  <si>
    <t>Sonstige schulische Aufgaben</t>
  </si>
  <si>
    <t>08220.40185</t>
  </si>
  <si>
    <t>25200-M00001</t>
  </si>
  <si>
    <t>Stadtarchiv</t>
  </si>
  <si>
    <t>08210.40098</t>
  </si>
  <si>
    <t>Fotokamera (1.100 EUR)</t>
  </si>
  <si>
    <t>26300-M00000</t>
  </si>
  <si>
    <t>Musikschule</t>
  </si>
  <si>
    <t>08220.40080</t>
  </si>
  <si>
    <t>2x Gitarre La Mancha 4/4 (je 400 EUR),
2x Gitarren La Mancha 7/8 (je 400 EUR),
1x Videokamera (900 EUR)
1x Video Ständer Kit (500 EUR),
1x digit. Mischpult (700 EUR)</t>
  </si>
  <si>
    <t>1x E-Gitarren Verstärker (1.000 EUR),
1x Lichttechnik (800 EUR),
2x Kurbelstative (je 900 EUR)</t>
  </si>
  <si>
    <t>8x Bühnenpodeste 2x1 Meter (2.700 EUR) und 28 dazugehörige Steckfüße (1.000 EUR)</t>
  </si>
  <si>
    <t>1x Bass Xylophone (900 EUR),
1x Alt-Xylophon (500 EUR), 
2x Aktive Subwoofer (je 700 EUR),
2x Aktive Mid/High Boxen (je 500 EUR)</t>
  </si>
  <si>
    <t>26300-M00004</t>
  </si>
  <si>
    <t>Musikinstrumente Musikschule, Möbel</t>
  </si>
  <si>
    <t>08210.40182</t>
  </si>
  <si>
    <t>Musikinstrumente/Möbel Musikschule</t>
  </si>
  <si>
    <t>1x A-Klarinette (4.800 EUR),
1x Doppel-Horn (1.400 EUR),
1x Posaune (2.000 EUR),
1x Trompete (1.300 EUR),
1x Querflöte (1.200 EUR)</t>
  </si>
  <si>
    <t>1x Fagott Oscar Adler (6.600 EUR),
1x Fagottino Wolf (3.800 EUR)</t>
  </si>
  <si>
    <t>1x Gewa Cello 3/4 (1.600 EUR),
1x Gewa Cello 4/4 (1.500 EUR),
1x Concert Violine 4/4 (2.000 EUR),
1x Violine 3/4 (1.500 EUR),
1x Kontrabass (2.200 EUR),
1x Electric Bass (1.800 EUR)</t>
  </si>
  <si>
    <t>1x Hanika Gitarre 4/4 (3.500 EUR),
1x Hanika Gitarre 7/8(1.500 EUR),
1x Schreiber Bb-Klarinette (2.200 EUR),
2x Schreiber Bb-Klarinetten (je 1.700 EUR)</t>
  </si>
  <si>
    <t>27200-M00000</t>
  </si>
  <si>
    <t>08220.40071</t>
  </si>
  <si>
    <t>10x Ersatzbeschaffung Regale (je 650 EUR),
2x Stehtische (je 800 EUR),
2x Bürodrehstuhl (je 450 EUR)</t>
  </si>
  <si>
    <t>4x Säulentische (je 419 EUR),
3x Bankelemente (je 632 EUR),
2x Rükenelemente (je 492 EUR),
2x Bank- mit Rückenelemente (je 722 EUR),
2x Stehtisch einfach (je 800 EUR),
2x Bürostuhl 900 (je 450 EUR),
2x Bücherwagen (je 1000 EUR)</t>
  </si>
  <si>
    <t>1x Maker-Space 7.300 EUR (4x Stahlschrank (je 525 EUR), 8x Doppelarbeitsplatz (je 650 EUR)),
2x Stehtisch einfach (je 800 EUR)
2x Bürostuhl (je 450 EUR),
2x Drehtürschrank 900 (je 450 EUR),
8x Maganzinschränke (je 750 EUR)</t>
  </si>
  <si>
    <t>1x Möblierung Erweiterung Kinderbibliothek (je 25.000 EUR),
2x Stehtisch einfach (je 800 EUR),
2x Bürostuhl (je 450 EUR), 
2x Drehtürschrank (je 450 EUR)</t>
  </si>
  <si>
    <t>27200-M00005</t>
  </si>
  <si>
    <t>08220.40219</t>
  </si>
  <si>
    <t>3x Ersatz RFID Workstations (je 600 EUR)</t>
  </si>
  <si>
    <t>08210.40191</t>
  </si>
  <si>
    <t>Erneuerung 8 PCs Katalogplätze</t>
  </si>
  <si>
    <t>Gaming-PCs ComputerSpielSchule, digitales Smartboard Veranstaltungsraum Fachbereich</t>
  </si>
  <si>
    <t>Erneuerung Server</t>
  </si>
  <si>
    <t>27200-M00006</t>
  </si>
  <si>
    <t>08210.40228</t>
  </si>
  <si>
    <t xml:space="preserve">1x Ersatz Empfangstresen 17.500 EUR,
6x Akustikelemente zur Lärmdämmung (je 1.000 EUR) </t>
  </si>
  <si>
    <t>28102-M00000</t>
  </si>
  <si>
    <t>23142.00007</t>
  </si>
  <si>
    <t xml:space="preserve">Zuweisungen vom Land FM St. Spiritus (GWG) </t>
  </si>
  <si>
    <t>08220.40150</t>
  </si>
  <si>
    <t>GWG St. Spiritus (19% Vorsteuer, ant. 80%)</t>
  </si>
  <si>
    <t>Fördermittel Land</t>
  </si>
  <si>
    <t>2x Wandwickeltisch 1.200 EUR (2xje600 EUR) , 
6x Bühnenpodeste 3.800 EUR (6x630EUR),
1x Nass-Trocken-Sauger 1.000 EUR (1x1.000 EUR)</t>
  </si>
  <si>
    <t>28102-M00006</t>
  </si>
  <si>
    <t>23142.00019</t>
  </si>
  <si>
    <t>Zuweisung vom Land (Investitionen oberhalb WG)</t>
  </si>
  <si>
    <t>08210.40179</t>
  </si>
  <si>
    <t>Betriebs- und Geschäftsausstattung oberhalb Wertgrenze (19 %, ant. 80 %)</t>
  </si>
  <si>
    <t>1x Beschallungssystem (34.000 EUR)</t>
  </si>
  <si>
    <t>1x Einlasstresen 2.100 EUR,
 1x Presse für Druckverfahren 
1.300 EUR</t>
  </si>
  <si>
    <t>28103-M00000</t>
  </si>
  <si>
    <t>Kantine St. Spiritus</t>
  </si>
  <si>
    <t>08220.40082</t>
  </si>
  <si>
    <t>Betriebs- und Geschäftsausstattung unterhalb Wertgrenze (19 %)</t>
  </si>
  <si>
    <t>1x Wandhängeschrank (400 EUR)</t>
  </si>
  <si>
    <t>28103-M00001</t>
  </si>
  <si>
    <t>Ersatzbeschaffungen Kantine St. Spiritus</t>
  </si>
  <si>
    <t>08210.40184</t>
  </si>
  <si>
    <t>Ersatzbeschaffungen Kantine St. Spiritus (19 %)</t>
  </si>
  <si>
    <t>1x Multitheke klappbar mit Zwischenböden (1.400 EUR)</t>
  </si>
  <si>
    <t>1x Getränkekühlschrank (1.200 EUR)</t>
  </si>
  <si>
    <t>1x Faßkühler für 2 Fässer (2.200 EUR)</t>
  </si>
  <si>
    <t>42100-M00001</t>
  </si>
  <si>
    <t>Förderprogramm für Sportvereine</t>
  </si>
  <si>
    <t>Förderung des Sports</t>
  </si>
  <si>
    <t>01990.40008</t>
  </si>
  <si>
    <t>Sonstige geleistete Anzahlungen auf immaterielle Vermögensgegenstände (Baumaßnahmen)</t>
  </si>
  <si>
    <t>Investitionskostenzuschüsse für Baumaßnahmen von Greifswalder Sportvereinen</t>
  </si>
  <si>
    <t>01990.40010</t>
  </si>
  <si>
    <t>Sonstige geleistete Anzahlungen auf immaterielle Vermögensgegenstände (Nicht-Baumaßnahmen)</t>
  </si>
  <si>
    <t>Investitionskostenzuschüsse für sonstige Maßnahmen von Greifswalder Sportvereinen</t>
  </si>
  <si>
    <t>42100-M00003</t>
  </si>
  <si>
    <t>08210.40356</t>
  </si>
  <si>
    <t>7x Schilder Laufstrecken (1.200 EUR), 1x Sportbox (25.000 EUR)</t>
  </si>
  <si>
    <t>09640.40026</t>
  </si>
  <si>
    <t>Ausstattung nach Neubau Sporthalle (19 %, ant. 10%)</t>
  </si>
  <si>
    <t>anteilige Planungskosten für lose Ausstattung</t>
  </si>
  <si>
    <t>anteilige Planungs- und Lieferkosten für lose Ausstattung</t>
  </si>
  <si>
    <t>21502-M00003</t>
  </si>
  <si>
    <t>08210.40162</t>
  </si>
  <si>
    <t>Ausstattung Interimslösung Regionalschule (inv. Anteil)</t>
  </si>
  <si>
    <t>36301-M00001</t>
  </si>
  <si>
    <t>Schul- und Jugendsozialarbeit, Erzieherischer Kinder- und Jugendschutz</t>
  </si>
  <si>
    <t>08220.40293</t>
  </si>
  <si>
    <t>Container für die Gestaltung und den Ausbau von Jugendorten (6.300 EUR))</t>
  </si>
  <si>
    <t>21702-M00008</t>
  </si>
  <si>
    <t>Ausstattung Fachkabinette</t>
  </si>
  <si>
    <t>08210.40265</t>
  </si>
  <si>
    <t>Planungsleistungen Neuausstattung Chemiekabinett</t>
  </si>
  <si>
    <t>Neuausstattung Chemiekabinett</t>
  </si>
  <si>
    <t>Beteiligungen, Anteile, Wertpapiere des Anlagevermögens</t>
  </si>
  <si>
    <t>62300-M00003</t>
  </si>
  <si>
    <t>Eigenkapitalzuführung AWG</t>
  </si>
  <si>
    <t>Kommunale Eigenbetriebe</t>
  </si>
  <si>
    <t>12110.40003</t>
  </si>
  <si>
    <t>Eigenkapitalzuführung  AWG</t>
  </si>
  <si>
    <t>62600-M00005</t>
  </si>
  <si>
    <t>Altschuldenhilfe WVG mbH</t>
  </si>
  <si>
    <t>20190.00000</t>
  </si>
  <si>
    <t>Sonstige zweckgebundende Rücklagen</t>
  </si>
  <si>
    <t>01290000</t>
  </si>
  <si>
    <t>01290.40001</t>
  </si>
  <si>
    <t>Sonstige geleistete Zuwendungen</t>
  </si>
  <si>
    <t>Altschuldenhilfe LFI - zur Weiterleitung der Mittel an WVG</t>
  </si>
  <si>
    <t>Altschuldenhilfe LFI - Weiterleitung der Mittel an WVG</t>
  </si>
  <si>
    <t>Recht</t>
  </si>
  <si>
    <t>08210.40345</t>
  </si>
  <si>
    <t>elektronisches Whiteboard mit Halterung/Stativ "Samsung Flip Pro" (1.600 EUR)</t>
  </si>
  <si>
    <t>unvorhergesehene Bedarfe/ Ersatzbeschaffungen</t>
  </si>
  <si>
    <t>unvorhergesehene Bedarfe/Ersatzbeschaffungen</t>
  </si>
  <si>
    <t>12202-M00002</t>
  </si>
  <si>
    <t>Anliegenmanagement und Bußgeldstelle</t>
  </si>
  <si>
    <t>08210.40246</t>
  </si>
  <si>
    <t>12202-M00000</t>
  </si>
  <si>
    <t>08220.40175</t>
  </si>
  <si>
    <t>12303-M00000</t>
  </si>
  <si>
    <t>Verkehrsüberwachung</t>
  </si>
  <si>
    <t>08220.40176</t>
  </si>
  <si>
    <t>Betriebs- und Geschäftsausstattung unterhalb derr Wertgrenze</t>
  </si>
  <si>
    <t>12303-M00009</t>
  </si>
  <si>
    <t>An- und Verkauf von Betriebsvorrichtungen unterhalb der Wertgrenze</t>
  </si>
  <si>
    <t>07300.40053</t>
  </si>
  <si>
    <t>Betriebsvorrichtungen unterhalb der Wertgrenze</t>
  </si>
  <si>
    <t>Ersatzbeschaffungen Zubehör Messtechnik</t>
  </si>
  <si>
    <t>12303-M00002</t>
  </si>
  <si>
    <t>An- und Verkauf von Betriebsvorrichtungen oberhalb der Wertgrenze</t>
  </si>
  <si>
    <t>07300.40049</t>
  </si>
  <si>
    <t>Betriebsvorrichtungen oberhalb der Wertgrenze</t>
  </si>
  <si>
    <t>1x mobile Geschwindigkeitsmessanlage Poliscan FM1 (90.000 EUR)</t>
  </si>
  <si>
    <t>11900-M00000</t>
  </si>
  <si>
    <t>08220.40101</t>
  </si>
  <si>
    <t>1x Arbeitsplatzstandleuchte (400 EUR); unvorhersehene Bedarfe/Ersatzbeschaffungen (400 EUR)</t>
  </si>
  <si>
    <t>12303-M00004</t>
  </si>
  <si>
    <t>01100.40093</t>
  </si>
  <si>
    <t>Gewerbliche Schutzrechte und ähnliche Rechte und Werte sowie Lizenzen an solchen Rechten und Werten</t>
  </si>
  <si>
    <t>Auswerte-Software AS5 Assistant (5.600 EUR)</t>
  </si>
  <si>
    <t>12201-M00005</t>
  </si>
  <si>
    <t>Bürgerservice und Allgemeine Ordnungsaufgaben</t>
  </si>
  <si>
    <t>01100.40031</t>
  </si>
  <si>
    <t xml:space="preserve">12201-M00015 </t>
  </si>
  <si>
    <t>EDV-Ausstattung über 10.000 EUR</t>
  </si>
  <si>
    <t>01100.40124</t>
  </si>
  <si>
    <t>Software "Digitales Schwarzes Brett" (15.000 EUR)</t>
  </si>
  <si>
    <t xml:space="preserve">35101-M00003 </t>
  </si>
  <si>
    <t>Kultur- und Sozialpass</t>
  </si>
  <si>
    <t>01100.40126</t>
  </si>
  <si>
    <t xml:space="preserve"> </t>
  </si>
  <si>
    <t>1x Lizenz-VOIS Bonus (6.500 EUR)</t>
  </si>
  <si>
    <t>12201-M00013</t>
  </si>
  <si>
    <t>08210.40258</t>
  </si>
  <si>
    <t>12201-M00010</t>
  </si>
  <si>
    <t>08210.40192</t>
  </si>
  <si>
    <t>EDV Hardware "Digitales Schwarzes Brett"</t>
  </si>
  <si>
    <t>12201-M00000</t>
  </si>
  <si>
    <t>08220.40073</t>
  </si>
  <si>
    <t>Betriebs- und Geschäftsausstattung unterhaltb der Wertgrenze</t>
  </si>
  <si>
    <t>08220.40205</t>
  </si>
  <si>
    <t>7x Drucker (je 800 EUR)</t>
  </si>
  <si>
    <t>35100-M00004</t>
  </si>
  <si>
    <t>Sonstige soziale Hilfen und Leistungen</t>
  </si>
  <si>
    <t>01100.40125</t>
  </si>
  <si>
    <t>Software für Wohngeldstelle</t>
  </si>
  <si>
    <t>1x Online Wohngeld (30.000 EUR)</t>
  </si>
  <si>
    <t>35100-M00001</t>
  </si>
  <si>
    <t>08210.40144</t>
  </si>
  <si>
    <t>7x Sitz-Stehtisch (je 1.200 EUR)</t>
  </si>
  <si>
    <t>35100-M00002</t>
  </si>
  <si>
    <t>08210.40175</t>
  </si>
  <si>
    <t>1x Spezialdrucker (1.500 EUR)</t>
  </si>
  <si>
    <t>35100-M00000</t>
  </si>
  <si>
    <t>08220.40129</t>
  </si>
  <si>
    <t>5x Bürodrehstühle (je 450 EUR),
2x Garderobe (je 450 EUR)</t>
  </si>
  <si>
    <t>12301-M00004</t>
  </si>
  <si>
    <t>Verkehrszulassung und Führerscheinstelle</t>
  </si>
  <si>
    <t>01100.40055</t>
  </si>
  <si>
    <t>1x KOV Führerscheinwesen (16.100 EUR),
1x VOIS KFZ (62.500 EUR),
1x VOIS FS (55.500 EUR)</t>
  </si>
  <si>
    <t>12301_M00003</t>
  </si>
  <si>
    <t>08210.40193</t>
  </si>
  <si>
    <t>EDV Ausstattung oberhalb der Wertgrenze</t>
  </si>
  <si>
    <t>5x Nadeldrucker (je 2.200 EUR),
2x Multifunktionsdrucker (je 500 EUR)</t>
  </si>
  <si>
    <t>12301-M00000</t>
  </si>
  <si>
    <t>08220.40074</t>
  </si>
  <si>
    <t>57300-M00007</t>
  </si>
  <si>
    <t>EDV-Software und Lizenzen</t>
  </si>
  <si>
    <t>Märkte/Verwaltung kommunaler Veranstaltungsflächen</t>
  </si>
  <si>
    <t>01100.40120</t>
  </si>
  <si>
    <t>1x Veranstaltungssoftware evenkoo (22.700 EUR)</t>
  </si>
  <si>
    <t>57300-M00001</t>
  </si>
  <si>
    <t>Senkelektranten Markt</t>
  </si>
  <si>
    <t>07300.40003</t>
  </si>
  <si>
    <t>Senkelektrant Markt</t>
  </si>
  <si>
    <t>2x Senkelektrant (je 17.000 EUR)</t>
  </si>
  <si>
    <t>1x Senkelektrant (17.000 EUR)</t>
  </si>
  <si>
    <t>57300-M00004</t>
  </si>
  <si>
    <t>08210.40253</t>
  </si>
  <si>
    <t>1x LED Leiste Banner Mühlentor (2.700 EUR),
1x Pavillon Märkte (1.700 EUR)</t>
  </si>
  <si>
    <t>57300-M00000</t>
  </si>
  <si>
    <t>08220.40078</t>
  </si>
  <si>
    <t>12601-M00030</t>
  </si>
  <si>
    <t>Fahrzeuge und Zusatzgeräte über 10.000 EUR</t>
  </si>
  <si>
    <t>07100.40079</t>
  </si>
  <si>
    <t>1x HLF20 (480.000 EUR)</t>
  </si>
  <si>
    <t>1x  Einsatzleitwagen 1 (250.000 EUR),
1x DLK2 (240.000 EUR, Lieferung Grundfahrzeug), 
1x Komandowagen 3 Kombi (75.000 EUR)</t>
  </si>
  <si>
    <t>1x  DLK2 (660.000 EUR; Restlieferung),
1x HLF10 für Wache Ladebow (500.000 EUR),
1x  Manschaftstransportwagen (90.000 EUR),
1x HLF 10 für Wache Riems (500.000 EUR),
1x Teleskop-Radlader (200.000 EUR)</t>
  </si>
  <si>
    <t>12601-M99999</t>
  </si>
  <si>
    <t>Anzahlungen auf SoPo aus Zuwendungen (Feuerschutzsteuer) für unbestimmte Verwendung</t>
  </si>
  <si>
    <t>23310.00002</t>
  </si>
  <si>
    <t>Anzahlungen auf SoPO aus Zuwendungen (Feuerschutzsteuer)</t>
  </si>
  <si>
    <t>Feuerschutzsteuer</t>
  </si>
  <si>
    <t>12601-M00015</t>
  </si>
  <si>
    <t>08210.40224</t>
  </si>
  <si>
    <t>Arbeitsplätze Verwaltungsstab</t>
  </si>
  <si>
    <t>12601-M00016</t>
  </si>
  <si>
    <t>Maschinen und technische Anlagen über 10.000 EUR</t>
  </si>
  <si>
    <t>07200.40031</t>
  </si>
  <si>
    <t>Maschinen und technsiche Anlagen oberhalb der Wertgrenze  u. über 10.000 EUR</t>
  </si>
  <si>
    <t>Dräger AIR Guard Überwachungseinheit (30.000 EUR)</t>
  </si>
  <si>
    <t>1x Schlauchführungssystem für Waschhalle (17.000 EUR),
1x Tragkraftspritze (22.000 EUR; tragbare Feuerwehrpumpe)</t>
  </si>
  <si>
    <t>12601-M00023</t>
  </si>
  <si>
    <t>Maschinen und technische Anlagen unter 10.000 EUR</t>
  </si>
  <si>
    <t>07200.40050</t>
  </si>
  <si>
    <t>Maschinen und technische Anlagen oberhalb der Wertgrenze u. unter 10.000 EUR</t>
  </si>
  <si>
    <t>1x Handschuhtrockner (2.800 EUR)</t>
  </si>
  <si>
    <t>12601-M00021</t>
  </si>
  <si>
    <t>Fahrzeuge und Zusatzgeräte unter 10.000 EUR</t>
  </si>
  <si>
    <t>1x Transportwagen für AB (4.800 EUR)</t>
  </si>
  <si>
    <t>12601-M00025</t>
  </si>
  <si>
    <t>Digitalfunk</t>
  </si>
  <si>
    <t>07200.40033</t>
  </si>
  <si>
    <t>Maschinen und technische Anlagen
Digitalfunk</t>
  </si>
  <si>
    <t>2x Funkgerät EX + Zubehör (je 1.800 EUR),
1x Funkgerät MRT ET (900 EUR), 
1x Multiladeschale EX (900 EUR)</t>
  </si>
  <si>
    <t>2x Funkgerät EX + Zubehör (je 1.800 EUR),
1x Funkgerät MRT ET (900 EUR), 
1x Programmierstation für Funkgeräte (1.500 EUR)</t>
  </si>
  <si>
    <t>2x Funkgerät EX + Zubehör (je 1.800 EUR),
1x Funkgerät MRT ET (900 EUR)</t>
  </si>
  <si>
    <t>2x Funkgerät EX + Zubehör (1.800 EUR),
1x Funkgerät MRT ET (900 EUR)</t>
  </si>
  <si>
    <t>12601-M00006</t>
  </si>
  <si>
    <t>Sportgeräte BF für Dienstsport</t>
  </si>
  <si>
    <t>08210.40187</t>
  </si>
  <si>
    <t>Sporteräte BFW für Dienstsport</t>
  </si>
  <si>
    <t>2x Rudergerät (o.Ä.) (6.000)</t>
  </si>
  <si>
    <t>Ersatzbeschaffung Beinpresse (10.000)</t>
  </si>
  <si>
    <t>Ersatzbeschaffung Ergometer (6.000)</t>
  </si>
  <si>
    <t>12601-M00032</t>
  </si>
  <si>
    <t>Sportgeräte BF für Dienstsport über 10.000 EUR</t>
  </si>
  <si>
    <t>08210.40370</t>
  </si>
  <si>
    <t>1x Laufband (12.000 EUR)</t>
  </si>
  <si>
    <t>12601-M00001</t>
  </si>
  <si>
    <t>08220.40242</t>
  </si>
  <si>
    <t>08210.40096</t>
  </si>
  <si>
    <t>2x Spezielles Tablet VB (1.300 EUR),
3x Einsatz-Tablets (je 3.0000 EUR),
1x Tablett HLF20 (3.000 EUR)</t>
  </si>
  <si>
    <t>2x Spezielles Tablet VB (je 1.300 EUR), 
1x Bildschirm Befehlsstelle (2.000 EUR)</t>
  </si>
  <si>
    <t>2x Spezielles Tablet VB (je 1.300 EUR)</t>
  </si>
  <si>
    <t>12601-M00000</t>
  </si>
  <si>
    <t>08220.40075</t>
  </si>
  <si>
    <t>2x Funkgerät +Zubehör (je 560 EUR),
 Möbel Befehlsstelle (5.000 EUR)
 diverse elektrische Geräte/Kleinzeug (500 EUR)</t>
  </si>
  <si>
    <t>12601-M00027</t>
  </si>
  <si>
    <t>Betriebsvorrichtungen über 10.000 EUR</t>
  </si>
  <si>
    <t>07300.40048</t>
  </si>
  <si>
    <t>Betriebsvorrichtungen oberhalb der Wertgrenze über 10.000 EUR</t>
  </si>
  <si>
    <t>12601-M00012</t>
  </si>
  <si>
    <t>Verkauf von Anlagevermögen oberhalb 10.000 EUR</t>
  </si>
  <si>
    <t>07100.00013</t>
  </si>
  <si>
    <t>Verkauf von Fahrzeugen oberhalb der Wertgrenze</t>
  </si>
  <si>
    <t>Verkauf ELW 1 in 2029 (10.000 EUR),
Verkauf DLK 2 in 2030 (20.000 EUR)</t>
  </si>
  <si>
    <t>12602-M00009</t>
  </si>
  <si>
    <t>08210.40259</t>
  </si>
  <si>
    <t>12602-M00000</t>
  </si>
  <si>
    <t>08220.40076</t>
  </si>
  <si>
    <t>2x Funkgerät +Zubehör (560 EUR), 
10x DME (je 450 EUR),  
diverse technische Geräte,
Ausrüstungsanpassung (3.080 EUR), 
Erstausstattung Gerätehause Ladebow (47.800 EUR)</t>
  </si>
  <si>
    <t>2x Funkgerät +Zubehör (560 EUR), 
10x DME (je 450 EUR),  
diverse technische Geräte,
Ausrüstungsanpassung (3.080 EUR)</t>
  </si>
  <si>
    <t>12602-M00002</t>
  </si>
  <si>
    <t>08210.40099</t>
  </si>
  <si>
    <t>12602-M00011</t>
  </si>
  <si>
    <t>07200.40034</t>
  </si>
  <si>
    <t>2x Funkgerät EX + Zubehör (je 1.800 EUR),
1x Funkgerät MRT ET (800 EUR), 
1x Multiladeschale EX (900 EUR)</t>
  </si>
  <si>
    <t xml:space="preserve">2x Funkgerät EX + Zubehör (je 1.800 EUR),
1x Funkgerät MRT ET (800 EUR), </t>
  </si>
  <si>
    <t xml:space="preserve">2x Funkgerät EX + Zubehör (je 1.800 EUR)
1x Funkgerät MRT ET (800 EUR), </t>
  </si>
  <si>
    <t>51103-M11009</t>
  </si>
  <si>
    <t>SV 199 - SOS Schönwalde II</t>
  </si>
  <si>
    <t>Städtebauförderung</t>
  </si>
  <si>
    <t>01920000</t>
  </si>
  <si>
    <t>01920.40006</t>
  </si>
  <si>
    <t>SSV 199 - SOS Schönwalde II</t>
  </si>
  <si>
    <t>Komplementäranteil SSV 199</t>
  </si>
  <si>
    <t>51103-M11006</t>
  </si>
  <si>
    <t>SV 193 - Schönwalde I</t>
  </si>
  <si>
    <t>01920.40003</t>
  </si>
  <si>
    <t>SSV 193 - SUB Schönwalde I</t>
  </si>
  <si>
    <t>Komplementäranteil SSV 193</t>
  </si>
  <si>
    <t>51103-M11001</t>
  </si>
  <si>
    <t>SV 161 - A-Programm Innenstadt</t>
  </si>
  <si>
    <t>01920.40000</t>
  </si>
  <si>
    <t>SSV 161 - Sanierungsgebiet I/F</t>
  </si>
  <si>
    <t>Komplementäranteil SSV 161</t>
  </si>
  <si>
    <t>51103-M00112</t>
  </si>
  <si>
    <t>Rückerstattung SSV</t>
  </si>
  <si>
    <t>09110000</t>
  </si>
  <si>
    <t>09110.00001</t>
  </si>
  <si>
    <t>09110.00000</t>
  </si>
  <si>
    <t>51103-M00086</t>
  </si>
  <si>
    <t>Haus der Begegnung</t>
  </si>
  <si>
    <t>01920.40123</t>
  </si>
  <si>
    <t>51103-M13011</t>
  </si>
  <si>
    <t>Zuwegung Feuerwehrzufahrt Greif-Schule</t>
  </si>
  <si>
    <t>01920.40022</t>
  </si>
  <si>
    <t>Zuwegung Feuerwehrzufahrt Greif-Schule, 15 % zusätzl. Eigenanteil Greifschule</t>
  </si>
  <si>
    <t>nff. Kosten für Zuwegung / Feuerwehrzufahrt Greifschule</t>
  </si>
  <si>
    <t>0</t>
  </si>
  <si>
    <t>51103-M00036</t>
  </si>
  <si>
    <t>Sanierung Sporthalle II</t>
  </si>
  <si>
    <t>09110.40002</t>
  </si>
  <si>
    <t>Sporthalle II - Eigenanteile, nff. Kosten</t>
  </si>
  <si>
    <t>nff. Kosten - Ausstattung Sporthalle II</t>
  </si>
  <si>
    <t>51103-M00111</t>
  </si>
  <si>
    <t>09110.40012</t>
  </si>
  <si>
    <t>Neunmorgenstraße</t>
  </si>
  <si>
    <t>zusätzlicher EA / nff. Kosten</t>
  </si>
  <si>
    <t>09110.40007</t>
  </si>
  <si>
    <t>Inklusives Schulzentrum - Eigenanteil, nff. Kosten</t>
  </si>
  <si>
    <t>51103-M00037</t>
  </si>
  <si>
    <t>Ausbau Knoten Wolgaster Straße/An den Wurthen</t>
  </si>
  <si>
    <t>09110.40009</t>
  </si>
  <si>
    <t>Straße An den Wurthen</t>
  </si>
  <si>
    <t>51103-M00104</t>
  </si>
  <si>
    <t>Baderstraße/Wallstraße</t>
  </si>
  <si>
    <t>09110.40013</t>
  </si>
  <si>
    <t>Baderstraße / Wallstraße</t>
  </si>
  <si>
    <t>51103-M00105</t>
  </si>
  <si>
    <t>Baustraße (nördlich)</t>
  </si>
  <si>
    <t>09110.40014</t>
  </si>
  <si>
    <t>51103-M00016</t>
  </si>
  <si>
    <t>Domstraße zw. Rotgerber- und Fleischerstraße</t>
  </si>
  <si>
    <t>09110.40015</t>
  </si>
  <si>
    <t>Domstraße</t>
  </si>
  <si>
    <t>51103-M00106</t>
  </si>
  <si>
    <t>Böhmke-Straße (nördlich)</t>
  </si>
  <si>
    <t>09110.40016</t>
  </si>
  <si>
    <t>Erich-Böhmke-Straße</t>
  </si>
  <si>
    <t>51103-M00048</t>
  </si>
  <si>
    <t>Klex</t>
  </si>
  <si>
    <t>01920.40088</t>
  </si>
  <si>
    <t>Lange-Straße 14/14a Klex</t>
  </si>
  <si>
    <t>51103-M00038</t>
  </si>
  <si>
    <t>Hafenstraße</t>
  </si>
  <si>
    <t>09110.40017</t>
  </si>
  <si>
    <t>Hafenstraße 2.BA</t>
  </si>
  <si>
    <t>51103-M00108</t>
  </si>
  <si>
    <t>Johann-Sebastian-Bach-Straße (Markt-Loeffler)</t>
  </si>
  <si>
    <t>09110.40018</t>
  </si>
  <si>
    <t>Joh.-Seb.-Bach-Straße</t>
  </si>
  <si>
    <t>51103-M00049</t>
  </si>
  <si>
    <t>Marienstraße</t>
  </si>
  <si>
    <t>09110.40019</t>
  </si>
  <si>
    <t>51103-M00042</t>
  </si>
  <si>
    <t>Robert-Blum-Straße</t>
  </si>
  <si>
    <t>09110.40020</t>
  </si>
  <si>
    <t>51103-M00076</t>
  </si>
  <si>
    <t>Steinbecker Straße</t>
  </si>
  <si>
    <t>09110.40021</t>
  </si>
  <si>
    <t>Steinbeckerstraße</t>
  </si>
  <si>
    <t>51103-M00032</t>
  </si>
  <si>
    <t>Theater - Eigenanteile, nff. Kosten</t>
  </si>
  <si>
    <t>51103-M00097</t>
  </si>
  <si>
    <t>Mühlenstraße 11/12 - Rakower Hof</t>
  </si>
  <si>
    <t>01920.40134</t>
  </si>
  <si>
    <t>Mühlenstr.11/12 - Rakower Hof</t>
  </si>
  <si>
    <t>nff. Kosten</t>
  </si>
  <si>
    <t>54600-M00002</t>
  </si>
  <si>
    <t>Erneuerung Parkleitsystem</t>
  </si>
  <si>
    <t>09640.40004</t>
  </si>
  <si>
    <t>Anlagen im Bau -  Erneuerung Parkleitsystem</t>
  </si>
  <si>
    <t>6</t>
  </si>
  <si>
    <t>Erneuerung der Führung mit digitaler Anzeige zu den Parkplätzen im Stadtgebiet</t>
  </si>
  <si>
    <t>11402</t>
  </si>
  <si>
    <t>46112000</t>
  </si>
  <si>
    <t>46112.00001</t>
  </si>
  <si>
    <t>Erträge aus der Veräußerung von Grundstücken und Gebäuden</t>
  </si>
  <si>
    <t>Einzahlung aus Darlehensvereinbarung</t>
  </si>
  <si>
    <t>51103-M13016</t>
  </si>
  <si>
    <t>SSV, Übernahme Jahresergebnisse</t>
  </si>
  <si>
    <t>01920.00053</t>
  </si>
  <si>
    <t>Übernahme Jahresergebnisse (negativ) SSV</t>
  </si>
  <si>
    <t>01920.40149</t>
  </si>
  <si>
    <t>Übernahme positive Jahresergebnisse</t>
  </si>
  <si>
    <t>Übernahme Jahresergebnisse aus den SSV</t>
  </si>
  <si>
    <t xml:space="preserve">Einzahlungen aus Vorjahren (bis 2023) </t>
  </si>
  <si>
    <t xml:space="preserve">Auszahlungen aus Vorjahren (bis 2023) </t>
  </si>
  <si>
    <t>Einzahlungen 2024 (Gesamtsoll)</t>
  </si>
  <si>
    <t>Auszahlungen 2024 (Gesamtsoll)</t>
  </si>
  <si>
    <t xml:space="preserve">Einzahlungen 2025 </t>
  </si>
  <si>
    <t xml:space="preserve">Auszahlungen 2025 </t>
  </si>
  <si>
    <t xml:space="preserve">Saldo 2025 </t>
  </si>
  <si>
    <t xml:space="preserve">Einzahlungen 2026 </t>
  </si>
  <si>
    <t xml:space="preserve">Auszahlungen 2026 </t>
  </si>
  <si>
    <t xml:space="preserve">Saldo 2026 </t>
  </si>
  <si>
    <t xml:space="preserve">Einzahlungen 2027 </t>
  </si>
  <si>
    <t xml:space="preserve">Auszahlungen 2027 </t>
  </si>
  <si>
    <t xml:space="preserve">Saldo 2027 </t>
  </si>
  <si>
    <t xml:space="preserve">Einzahlungen 2028 </t>
  </si>
  <si>
    <t xml:space="preserve">Auszahlungen 2028 </t>
  </si>
  <si>
    <t xml:space="preserve">Saldo 2028 </t>
  </si>
  <si>
    <t xml:space="preserve">Einzahlungen Folgejahre </t>
  </si>
  <si>
    <t xml:space="preserve">Auszahlungen Folgejahre </t>
  </si>
  <si>
    <t xml:space="preserve">Saldo Folgejahre </t>
  </si>
  <si>
    <t xml:space="preserve">Gesamt-Einzahlungen aus Investitionstätigkeit </t>
  </si>
  <si>
    <t xml:space="preserve">Gesamt-Auszahlungen aus Investitionstätigkeit </t>
  </si>
  <si>
    <t>pflichtig Bau</t>
  </si>
  <si>
    <t>freiwillig Bau</t>
  </si>
  <si>
    <t>sonstige</t>
  </si>
  <si>
    <t>Summe</t>
  </si>
  <si>
    <t>pauschaler Ansatz für die Verkehrssicherung (30.000 EUR),
LSA Ladebower/Stralsunder (Bau) (300.000 EUR),                       
LSA Schönwalder/Lomonossow (Planung) (30.000 EUR)</t>
  </si>
  <si>
    <t>5x Modellierböcke 2.700 EUR (5x530 EUR),
 1x Plattenroller Keramik 700 EUR,
 2x Töpferscheiben kl. elektr. 1.300 EUR 
(2x 650 EUR)</t>
  </si>
  <si>
    <t>1x Stapeltrockner 1.800 EUR,
1x Materialwagen 1.000 EUR</t>
  </si>
  <si>
    <t>6x Bühnenpodeste 3.800 EUR (6x630 EUR),
 1x Hochdruckreiniger 500 EUR,
 1x Präsentationswand 600 EUR</t>
  </si>
  <si>
    <t>1x Keramikbrennofen 2.000 EUR, 
1x Dirigentenpodest 1.300 EUR</t>
  </si>
  <si>
    <t xml:space="preserve">Umgestaltung Parkplatz Klosterruine für "Park &amp; Ride" inkl. Buswendeanlage mit Haltestelle </t>
  </si>
  <si>
    <t>Umgestaltung Parkplatz Klosterruine für "Park&amp;Ride" inkl. Buswendeanlage</t>
  </si>
  <si>
    <t>Rückbau Kita, Planung</t>
  </si>
  <si>
    <t>Planung und Errichtung</t>
  </si>
  <si>
    <t>Straßenausbau - Straße An der Wiek</t>
  </si>
  <si>
    <t>99</t>
  </si>
  <si>
    <t>Aufwertung Klosterruine (Neubau ABS Gebäude)</t>
  </si>
  <si>
    <t>Planung/Bau</t>
  </si>
  <si>
    <t>1x Tablet Außendienst Vollstreckung (1.500 EUR)</t>
  </si>
  <si>
    <t>3x Lizenz hfp Massendatenanalyse (je 5.000 EUR)
1x Lizenz AVVISO Tourenplan Vollsteckung (5.000 EUR)
1x Lizenz Vertragsregister (5.000 EUR)</t>
  </si>
  <si>
    <t>1x Sitz-/Stehtisch (1.200 EUR)</t>
  </si>
  <si>
    <t>7x Akten-/Kleiderschränke (je 450 EUR) Verkehrskontrolleure (VK); 3x Akten-/Kleiderschränke (je 450 EUR) technische Verkehrsüberwachung (tVÜ); 2x Bürodrehstühle tVÜ (je 500 EUR)</t>
  </si>
  <si>
    <t xml:space="preserve">9x Sitz-Stehtisch (je 700 EUR); 9x Bürodrehstuhl Beteiligung, Stabsstellte Stadtsanierung ((je 450 EUR) </t>
  </si>
  <si>
    <t>3x Container (je 1.900 EUR)</t>
  </si>
  <si>
    <t>davon nicht finanzierbar</t>
  </si>
  <si>
    <t>Summe Gesamt</t>
  </si>
  <si>
    <t>Summe nicht finanzierbar</t>
  </si>
  <si>
    <t>Summe finanzierbar</t>
  </si>
  <si>
    <t>Probe</t>
  </si>
  <si>
    <t>2x Akten-/Kleiderschränke groß (je 450 EUR), 1x Drehtürenschrank (450 EUR), 1x Sitz-Stehtisch (700 EUR)</t>
  </si>
  <si>
    <t>Fördermittel Sschulbauprogramm § 10a FAG</t>
  </si>
  <si>
    <t>1</t>
  </si>
  <si>
    <t>Refinanzierung AWW/SWG Ausbau Heinrich-Heine-Straße</t>
  </si>
  <si>
    <t>9</t>
  </si>
  <si>
    <t>3</t>
  </si>
  <si>
    <t>5</t>
  </si>
  <si>
    <t>3 x Bürodrehstuhl (je 450 EUR)</t>
  </si>
  <si>
    <t>regulärer Austausch, Beschaffung etwaiger zusätzlicher Büromöbel je nach Personalstruktur und Erfordernis</t>
  </si>
  <si>
    <t>51101-M00001</t>
  </si>
  <si>
    <t>08210.40101</t>
  </si>
  <si>
    <t>fortlaufender Austausch von Geräten; Neubeschaffung bei Änderung in der Personalstruktur</t>
  </si>
  <si>
    <t>3x Laptop (je 1.500 EUR)</t>
  </si>
  <si>
    <t>52300-M00005</t>
  </si>
  <si>
    <t>08220.40294</t>
  </si>
  <si>
    <t>BGA unterhalb der Wertgrenze</t>
  </si>
  <si>
    <t>Denkmalschutz und -pflege</t>
  </si>
  <si>
    <t>Austausch Büromöbel Baudenkmalpflege
1x Aktenkleiderschrank (450 EUR)</t>
  </si>
  <si>
    <t>k.A.</t>
  </si>
  <si>
    <t>Skateranlage</t>
  </si>
  <si>
    <t>42405</t>
  </si>
  <si>
    <t>Sportstättenverwaltung</t>
  </si>
  <si>
    <t>Grundleitungen Theaterwerkstätten</t>
  </si>
  <si>
    <t>Montage von Unterständen an Bushaltestellen (3x 20.000€)</t>
  </si>
  <si>
    <t>42405-M00002</t>
  </si>
  <si>
    <t>09620.40120</t>
  </si>
  <si>
    <t>Alte Mensa Greifswald (DIZ)</t>
  </si>
  <si>
    <t>Anzahlungen auf Sonderposten aus Zuwendungen Alte Mensa Greifswald (DIZ)</t>
  </si>
  <si>
    <t>Ausrüstungsanpassung Brandschutz (4.000 EUR),
1x Pergola (8.500 EUR)</t>
  </si>
  <si>
    <t>Feuerwehrgerätehaus Riems</t>
  </si>
  <si>
    <t xml:space="preserve">elektro. Sammalakte (1.00 EUR),
Lizenz "Digitale Lichtbildaufnahme EMA" (5.000 EUR) </t>
  </si>
  <si>
    <t>1x Handwagen (700 EUR),
2x Sonnenschirm für Essbereiche Spezialmärkte (je 500 EUR)</t>
  </si>
  <si>
    <t>1x Regalsystem Kemnitz (40.000 EUR),
1x Rettungssäge (2.000 EUR),</t>
  </si>
  <si>
    <t>2x Spezielles Tablet VB (je 1.300 EUR),</t>
  </si>
  <si>
    <t>2x Funkgerät +Zubehör (je 560 EUR),
 diverse elektrische Geräte/Kleinzeug (3.800 EUR)</t>
  </si>
  <si>
    <t>2x Funkgerät +Zubehör (je 560 EUR),
10x DME (je 450 EUR), 
diverse technische Geräte + Ausrüstungsanpassung (3.080 EUR), 
14x Spints FFW Container (7 Spints für 5.000 EUR)</t>
  </si>
  <si>
    <t>09610.40062</t>
  </si>
  <si>
    <t>57100-M00010</t>
  </si>
  <si>
    <t>Software und Lizenzen über 10.000,- EUR</t>
  </si>
  <si>
    <t>Lizenzen über 10.000,- EUR</t>
  </si>
  <si>
    <t>Fortsetzung Digitalisierung</t>
  </si>
  <si>
    <t>Planungsphase 9</t>
  </si>
  <si>
    <t>Baukosten Grünanlagen</t>
  </si>
  <si>
    <t>Planung und Suchschachtung</t>
  </si>
  <si>
    <t>Baukosten, Planung Spielplatz</t>
  </si>
  <si>
    <t>Bestellung aus 2024, Planungsleistung LP 9</t>
  </si>
  <si>
    <t>Sassnitzer Weg</t>
  </si>
  <si>
    <t>Gehweg Anklamer Landstraße (Groß Schönwalde)</t>
  </si>
  <si>
    <t>Wanderweg Friedrichshagen</t>
  </si>
  <si>
    <t>pauschaler Ersatz Spielgeräte (100.0000 EUR),
Spielplatz Franz-Mehringstr. (gegenüber Krull-Schule; 50.000 EUR),
Spielplatz im Grünzug Anklamer Straße (200.000 EUR),
Spielplatz Makarenkostraße (10.000 EUR)</t>
  </si>
  <si>
    <t>pauschaler Ersatz Spielgeräte (100.000 EUR)</t>
  </si>
  <si>
    <t>Verkauf an die BIMA im B-Plan Nr. 14 „Hafen Ladebow“ (60.000 EUR)</t>
  </si>
  <si>
    <t>4x Reinigungswagen (je 1.100 EUR), 5x Reinigungsmaschine (je 9.100 EUR), 2x Teppichreinigungsmaschine (je 1.300 EUR), 2x Einscheibenmaschine SH II (je 3.000 EUR)</t>
  </si>
  <si>
    <t>3x Container (1.200 EUR), 
Schlegelmähwerk (7.000 EUR), 
Bodenfräse (7.000 EUR), 
Schiebeschild für Kleintraktor (8.000 EUR)</t>
  </si>
  <si>
    <t>3x Container (je 1.200 EUR)
1x Schneebürste (8.000 EUR)</t>
  </si>
  <si>
    <t>20130.40001</t>
  </si>
  <si>
    <t>Infrastrukturpauschale - Zuführung zum laufenden Bereich</t>
  </si>
  <si>
    <t>Zuführung zum laufenden Bereich</t>
  </si>
  <si>
    <t>Veran-schlagungs-reife</t>
  </si>
  <si>
    <t>Radachse Pappelallee/Elisenhain Richtung B-Plan 13</t>
  </si>
  <si>
    <t>09110.40000</t>
  </si>
  <si>
    <t>Ersatz-investition?</t>
  </si>
  <si>
    <t>Einzahlungen aus Vorjahren 
(bis 2023)</t>
  </si>
  <si>
    <t>Auszahlungen 
2024 
(Gesamtsoll)</t>
  </si>
  <si>
    <t>Bestellung aus 2024 Planungsleistung LP 9</t>
  </si>
  <si>
    <t>Maßnahmen-bezeichnung</t>
  </si>
  <si>
    <t>VE FolgeJahre Fälligkeit</t>
  </si>
  <si>
    <t>Errichtug Schulgarten, Zisterne</t>
  </si>
  <si>
    <t>14293.00002</t>
  </si>
  <si>
    <t>07100.40076</t>
  </si>
  <si>
    <t>Einzahlungen 
2024 
(Gesamtsoll)</t>
  </si>
  <si>
    <t>Gesamt-
Auszahlungen aus Investitionstätigkeit</t>
  </si>
  <si>
    <t>Rückerstattung VorJahre Hochbau</t>
  </si>
  <si>
    <t>Rückerstattung VorJahre Tiefbau</t>
  </si>
  <si>
    <t>nicht förderfähige Kosten aus VorJahren</t>
  </si>
  <si>
    <t>Gesamt-
Einzahlungen aus Investitionstätigkeit</t>
  </si>
  <si>
    <t>sonstiges Infrastrukturvermögen über 10.000 EUR</t>
  </si>
  <si>
    <t xml:space="preserve">1x Metallgreif für BS-Saal 5.000 EUR </t>
  </si>
  <si>
    <t>Wasserbecken 15.000 EUR</t>
  </si>
  <si>
    <t>2x Kondensatormikrofone 1.100 EUR (je 550EUR), 
1x Bühnenpodest 500 EUR,
3x Bühnenpodeste 1.900 EUR (je 630 EUR)</t>
  </si>
  <si>
    <t>elektrisch höhenverstellbarer Winkelschreibtisch 1.500 EUR</t>
  </si>
  <si>
    <t>Bürgerschaftssaal u. Besprechungsräume</t>
  </si>
  <si>
    <t xml:space="preserve">1x Bürodrehstuhl (500 EUR)
</t>
  </si>
  <si>
    <t>54600-M00001</t>
  </si>
  <si>
    <t>GPG Parkscheinautomaten</t>
  </si>
  <si>
    <t>10</t>
  </si>
  <si>
    <t>Parkscheinautomat</t>
  </si>
  <si>
    <t>Treibhausgasemissionsberechnungen 50.000Euro, Artenschutzgutachten 5.000Euro, FFH Voruntersuchungen 5.000 Euro, weitere Gutachten z.B. Standfestigkeitsgutachten Bahndamm 20.000 Euro</t>
  </si>
  <si>
    <t>Treibhausgasemissionsberechnungen10.000 Euro, Artenschutzgutachten 60.000 Euro, Biotopkartierungen55.000 Euro, weitere Gutachten z.bB. Standfestigkeitsgutachten Infrastruktur wie Leitungsmasten/Bahndamm, Straßen 30.000 Euro</t>
  </si>
  <si>
    <t>Artenschutzgutachten 50.000 Euro, Biotopkartierungen 40.000 Euro, FFH Voruntersuchungen 10.000, weitere Gutachten z.bB. Standfestigkeitsgutachten Infrastruktur wie Leitungsmasten/Bahndamm, Straßen 28.000 Euro</t>
  </si>
  <si>
    <t>23141000</t>
  </si>
  <si>
    <t>Sonderposten aus Zuwendungen vom bund Renaturierung Moore</t>
  </si>
  <si>
    <t>Anzahlungen auf Sonderposten aus Zuwendungen Renaturierung Moore</t>
  </si>
  <si>
    <t>23310.00110</t>
  </si>
  <si>
    <t>Rückerstattungen
Jugendclub B-Plan 42 (50.000 EUR)
Käthe-Kollwitz-Schule (25.000 EUR)</t>
  </si>
  <si>
    <t>Rückerstattungen
Kleinsportfeld Humboldt-Gymnasium (15.400 EUR)
Freianlagen Weinert (6.500 EUR)
Stadtpark 4. BA (11.100 EUR)
Kleinsportfeld Arndt-Schule (101.400 EUR)
Rigaer Straße vor B2 (25.600 EUR)
Talliner Straße (211.000 EUR)
Trelleborger Weg (86.700 EUR)
Sportanlage Dubnaring (21.800 EUR)
Kreisverkehr Dubnaring (158.600 EUR)
Schießwall (32.200 EUR)
Bahnhofsvorplatz (90.700 EUR)
Nikolaikirchplatz (3.400 EUR)
Nördlicher Museumshafen (146.800 EUR)
Pf.-Wachsmann-Straße (56.800 EUR)
Salinenstraße (59.700 EUR)
Goethegrund (33.300 EUR)
Schießwall (97.100 EUR)
Credneranlagen (137.900 EUR)</t>
  </si>
  <si>
    <t xml:space="preserve"> 1 x Monitor für Präsentationen (1.300 EUR)</t>
  </si>
  <si>
    <t>1x iPhone 15 Pro Max (1.100 EUR)</t>
  </si>
  <si>
    <t>1x Kamera Canon EOS R6 für Pressestelle (3.600 EUR)</t>
  </si>
  <si>
    <t>1x Sitz-Stehtisch SekrOB;
2 x Aktenschrank (Dez.steuerin I + EU-Ref., je 450 EUR),
1x Stehlampe Dez 02,
1 x Bürodrehstuhl (Dez. II, je 450 EUR);
Kleiderschrank  groß (PR; 450 EUR)</t>
  </si>
  <si>
    <t>3x Sitz-Stehtisch
(Dez. steuerin I,1 x SekrOB, Dez.steuerin II, je 700 EUR);
1x Stehlampe (Beteil. );
1 x Bürodrehstuhl (Dez. II, je 450 EUR)</t>
  </si>
  <si>
    <t>Pauschale für diverse Gerätschaften (8.000 EUR); Büroausstattung (4.100 EUR) Küche (2.500 EUR); Umkleideeinrichtungen (2.500 EUR)</t>
  </si>
  <si>
    <t>Pauschale für diverse Gerätschaften (8.000 EUR); Wärmebildkameras Ersatz (6.000 EUR)</t>
  </si>
  <si>
    <t xml:space="preserve">Pauschale für unvorhergesehene Investitionen </t>
  </si>
  <si>
    <t>Pauschale für unvorhergesehene Investitionen (1.100 EUR)</t>
  </si>
  <si>
    <t>8x Container als Lagerfläche für Sportmaterialien der Vereine (je 2.200 EUR), Pauschale für unvorhergesehene Investitionen (1.000 EUR)</t>
  </si>
  <si>
    <t>Ausstattung Quartiersbüro</t>
  </si>
  <si>
    <t>3x Sitz-/Stehtisch (je 700 EUR), 
5x Bürodrehstuhl (je 450 EUR),
3x bedruckte Seitenwände für Pavillon (gesamt 700 EUR); 
2x höhenverstellb. Sitzhocker (je 300 EUR)</t>
  </si>
  <si>
    <t>3 x Bürodrehstühle (je 450 EUR)
2x Sitz-/Stehtisch (je 700 EUR)
Ausstattung Quartiersbüro</t>
  </si>
  <si>
    <t>4x Bürodrehstuhl (je 450 EUR)
Ausstattung Quartiersbüro</t>
  </si>
  <si>
    <t>2</t>
  </si>
  <si>
    <t>08210.40227</t>
  </si>
  <si>
    <t>Büroausstattung</t>
  </si>
  <si>
    <t>1x Laptop (850 EUR), 1x Monitor (je 650 EUR)</t>
  </si>
  <si>
    <t>52100-M00003</t>
  </si>
  <si>
    <t>52100-M00001</t>
  </si>
  <si>
    <t>08210.40180</t>
  </si>
  <si>
    <t>08220.40231</t>
  </si>
  <si>
    <t>1x Fahrradzählgerät (9.200 EUR)
Modalfilter</t>
  </si>
  <si>
    <t>Software Digitales Schwarzes Brett</t>
  </si>
  <si>
    <t>10x Stahlschränke f. Lager und Feuerfest (je 1.200 EUR),
8x Tisch EMA (je 1.200 EUR),
1x Tisch StA (1.200 EUR),
3x Tisch (je 1.200 EUR) Allg. Ordnung,
1x Sicherheitsschrank Lithiumakkus (1.600 EUR) Allg. Ordnung
1x Tische und Stühle (Antiquität-Qualität) f Trauort Hafenamt (5.000 EUR),</t>
  </si>
  <si>
    <t xml:space="preserve">6x Bürodrehstühle (je 450 EUR),
4x Garderobe (je 450 EUR),
3x Garderobe (je 450 EUR),
2x Schränke Groß (je 450 EUR),
4x Bürodrehstuhl (je 450 EUR)
</t>
  </si>
  <si>
    <t xml:space="preserve">
5x Aktenschrank groß (je 450 EUR)</t>
  </si>
  <si>
    <t>Pasuchalansatz für Ersatzbeschaffung BGA (2.000 €)</t>
  </si>
  <si>
    <t>2x Transportwagen für AB (3.500 EUR)</t>
  </si>
  <si>
    <t>Pauschalansatz für Ersatzbeschaffung EDV-Ausstattung (3.000 €)</t>
  </si>
  <si>
    <t xml:space="preserve">2x Funkgerät +Zubehör (je 560 EUR),, 
diverse elektrische Geräte/Kleinzeug (4.000 EUR), </t>
  </si>
  <si>
    <t>1x Lastwiderstand f. Stromaggregatoren (37.000 EUR)</t>
  </si>
  <si>
    <t>Ausrüstungsanpassung Brandschutz (3.000 EUR)</t>
  </si>
  <si>
    <t>Ausrüstungsanpassung Brandschutz (3.000 EUR),
1x Funkladeschrank (Litium Ionen Sicherheitsschrank) f. neues Gerätehaus (10.000 EUR)</t>
  </si>
  <si>
    <t>Ausrüstungsanpassung Brandschutz (3.000 EUR),
Ausstattung neues Gerätehaus Ladebow (7.200 EUR)</t>
  </si>
  <si>
    <t>Pauschale für unvorhergesehene Investitionen (3.000 EUR); Erstausstattung Gerätehaus Ladebow (8.300 EUR)</t>
  </si>
  <si>
    <t>12601-M00028</t>
  </si>
  <si>
    <t>Sirenen</t>
  </si>
  <si>
    <t>Fördergelder für die Sirenenanlagen</t>
  </si>
  <si>
    <t>09640.40032</t>
  </si>
  <si>
    <t>Anlagen im Bau - Sonstige Maßnahmen</t>
  </si>
  <si>
    <t>23310.00111</t>
  </si>
  <si>
    <t>Anzahlungen auf Sonderposten aus Zuwendungen vom Land - Sirenen</t>
  </si>
  <si>
    <t xml:space="preserve">1x Senkelektrant (13.300 EUR),
</t>
  </si>
  <si>
    <t>12601-M00033</t>
  </si>
  <si>
    <t>Atemschutztechnik</t>
  </si>
  <si>
    <t>08210.40371</t>
  </si>
  <si>
    <t>08210.40372</t>
  </si>
  <si>
    <t>8</t>
  </si>
  <si>
    <t>Ersatzbeschaffung Atemschutztechnik</t>
  </si>
  <si>
    <t>Ersatzgeräte Bauhof, Rasenmäher, Motorsensen, Kettensägen, Fugenschneider usw.
Mähroboter (52.500 EUR)</t>
  </si>
  <si>
    <t>54100-M00007</t>
  </si>
  <si>
    <t>Umgestaltung Hansering</t>
  </si>
  <si>
    <t>09620.40008</t>
  </si>
  <si>
    <t>Leistungspahse 9</t>
  </si>
  <si>
    <t>23110.00013</t>
  </si>
  <si>
    <t>Anzahlungen auf Sonderposten aus Zuwendungen
Umgestaltung Hansering</t>
  </si>
  <si>
    <t>54100-M00049</t>
  </si>
  <si>
    <t>Brücken, Tunnel und ingenieurtechnische Anlagen</t>
  </si>
  <si>
    <t>04100000</t>
  </si>
  <si>
    <t>04100.40002</t>
  </si>
  <si>
    <t>Ersatz Vorwegweisungen</t>
  </si>
  <si>
    <t>54100-M00017</t>
  </si>
  <si>
    <t>08210.40294</t>
  </si>
  <si>
    <t>7x Tablets je (1.000 EUR)</t>
  </si>
  <si>
    <t>55301-M00001</t>
  </si>
  <si>
    <t>08210.40118</t>
  </si>
  <si>
    <t>2x Sitz-Stehtisch spezial (je 1.400 EUR)</t>
  </si>
  <si>
    <t xml:space="preserve">Montage von Unterständen an Bushaltestellen (3x 20.000€)
</t>
  </si>
  <si>
    <t xml:space="preserve">10 Bushaltestellen (Planung (80.000 EUR); Bau (480.000 EUR)
Anpassung ZOB (25.000 EUR)
</t>
  </si>
  <si>
    <t>19 Bushaltestellen (Planung (150.000 EUR); Bau (730.000 EUR),
Anpassung ZOB (250.000 EUR)</t>
  </si>
  <si>
    <t>Durchlass Osnabrücker, Holzstraße, Helmshäger Berg</t>
  </si>
  <si>
    <t>Durchlass Osnabrücker Straße</t>
  </si>
  <si>
    <t>Durchlass Holzstraße und Helsmhäger Berg</t>
  </si>
  <si>
    <t>54100-M00036</t>
  </si>
  <si>
    <t>Infrastrukturvermögen unterhalb 10.000,- EUR</t>
  </si>
  <si>
    <t>04800000</t>
  </si>
  <si>
    <t>04800.40025</t>
  </si>
  <si>
    <t>Straßen, Wege, Plätze und Verkehrslenkungsanlagen unter 10.000 EUR</t>
  </si>
  <si>
    <t>2x Laptop (je 850 EUR) für neue MA, 5 x  Monitore (je 650 EUR)</t>
  </si>
  <si>
    <t>3x  Bürodrehstuhl (je 450 EUR), 4x Drehtürenschrank (je 450 EUR), 1x Sitz-/Stehtisch (700 EUR)</t>
  </si>
  <si>
    <t>51103-M11011</t>
  </si>
  <si>
    <t>Stadthaus</t>
  </si>
  <si>
    <t>51103</t>
  </si>
  <si>
    <t>23142000</t>
  </si>
  <si>
    <t>91100.36102</t>
  </si>
  <si>
    <t>Sonderbedarfszuweisung Stadthaus</t>
  </si>
  <si>
    <t>Restzahlung Sonderbedarfszuweisung</t>
  </si>
  <si>
    <t>Legende: 
f = freiwillig, 
p = pflichtig, 
f/p = freiwillig/ pflichtig</t>
  </si>
  <si>
    <t>11900-M00003</t>
  </si>
  <si>
    <t>Pauschale für unvorhergesehene Investitionen (1.000 EUR); Beschaffung Defibrilatoren (2.500 EUR)</t>
  </si>
  <si>
    <t>Pauschale für unvorhergesehene Investitionen (1.000 EUR); Beschaffung Defibrilatoren (3.000 EUR)</t>
  </si>
  <si>
    <t>1x Niedersprungmatte "Schwebebalken" (4.000 EUR), Beschaffung Defibrilatoren (2:500  EUR)</t>
  </si>
  <si>
    <t>Pauschale für unvorhergesehene Investitionen (1.200 EUR); Beschaffung Defibrilatoren (2.500 EUR)</t>
  </si>
  <si>
    <t>1x Sitz-Stehtisch (700 EUR); 1 x Bürodrehstuhl (450 EUR); 20x Klapptische mit Stühlen je 500 EUR</t>
  </si>
  <si>
    <t>42413-M00003</t>
  </si>
  <si>
    <t>42413</t>
  </si>
  <si>
    <t>Caspar-David-Friedrich-Sporthalle - alt</t>
  </si>
  <si>
    <t>08210.40373</t>
  </si>
  <si>
    <t>Betriebs- und Geschäftsausstattung oberhalb der Wertgrenze (19 %, ant. 39,39 %) CDF SH alt</t>
  </si>
  <si>
    <t>Beschaffung Defibrilatoren (2.500 EUR)</t>
  </si>
  <si>
    <t>42411-M00001</t>
  </si>
  <si>
    <t>42411</t>
  </si>
  <si>
    <t>08210.40374</t>
  </si>
  <si>
    <t>Betriebs- und Geschäftsausstattung oberhalb der Wertgrenze (19 %, ant. 52,43 %) SH Feldstraße</t>
  </si>
  <si>
    <t>Umgestaltung Fohlenkoppel und Teich Eldena</t>
  </si>
  <si>
    <t>55100</t>
  </si>
  <si>
    <t>Fördermittel Rundweg Ellernholzteich Sanierung und Optimierung</t>
  </si>
  <si>
    <t>Fördermittel Wanderweg Friedrichshagen</t>
  </si>
  <si>
    <t>Fördermittel Wanderweg Friedrichshageb</t>
  </si>
  <si>
    <t>7</t>
  </si>
  <si>
    <t>35100</t>
  </si>
  <si>
    <t>08220.40208</t>
  </si>
  <si>
    <t xml:space="preserve">6x Scanner (600 EUR)
</t>
  </si>
  <si>
    <t xml:space="preserve">1x Wechselladerfahrzeug (470.000 EUR), 
1x Aussattung HLF20 (270.000 EUR)
1x Kommandowagen 2 SUV (75.000 EUR)
1x Kommandowagen 1 (22.400 EUR) </t>
  </si>
  <si>
    <t>Planung LSA Ladebower/Stralsunder (20.000 EUR),
LSA Karl-Liebknecht Ring/Pappelallee (Bau) (200.000 EUR)</t>
  </si>
  <si>
    <t>7x Defibrillator (je 2.500 EUR)</t>
  </si>
  <si>
    <t>1 Arbeitsplatz  BG (1x Tisch 700 EUR, 1x Bürodrehstuhl 400 EUR); unvorhergesehene Ersatzbeschaffungen (900 EUR)</t>
  </si>
  <si>
    <t>1 Arbeitsplatz BG (1x Tisch 700 EUR, 1x Bürodrehstuhl 400 EUR); unvorhergesehene Ersatzbeschaffungen (900 EUR)</t>
  </si>
  <si>
    <t>02300000</t>
  </si>
  <si>
    <t>02300.41113</t>
  </si>
  <si>
    <t>Ackerland - Allgemeiner Ankauf</t>
  </si>
  <si>
    <t>Ankauf des Plangebiets B-Plan 119 und weiterer landwirtschaftlicher Flächen</t>
  </si>
  <si>
    <t>10220000</t>
  </si>
  <si>
    <t>100220.40000</t>
  </si>
  <si>
    <t>Alte Mensa Greifswald (DIZ) Gesellschafterdarlehen</t>
  </si>
  <si>
    <t>Gesellschafterdarlehen</t>
  </si>
  <si>
    <t>1x DOKA Transporter (je 60.000 EUR),   
1x Hebebühne (250.000 EUR),                         
1x Streuer (20.000 EUR),              
1x Holzhacker (35.000 EUR)        
1x Unimog+WD+Mähtechnik (550.000 EUR)
1x Transportanhänger (22.500 EUR)</t>
  </si>
  <si>
    <t xml:space="preserve">1x Kleintraktor (100.000 EUR),
Frontmähwerk (27.000 EUR)       
</t>
  </si>
  <si>
    <t>1x LKW+WD (200.000 EUR),
1x Schlegelmähwerk (25.000 EUR),
1x Kehrmaschine groß, elektrisch (725.000EUR),
1x Multicar+WD (200.000 EUR), 
1x Kleintraktor (100.000 EUR)</t>
  </si>
  <si>
    <t>54100-M00061</t>
  </si>
  <si>
    <t>Erschließung B-Plan 119</t>
  </si>
  <si>
    <t>54100</t>
  </si>
  <si>
    <t>9620.40121'0</t>
  </si>
  <si>
    <t xml:space="preserve">Planung </t>
  </si>
  <si>
    <t>2x Stichschutzweste (je 750 EUR)
4x Akten-/Garderobenschränke (je 450 EUR)</t>
  </si>
  <si>
    <t>IT-Technik</t>
  </si>
  <si>
    <t>55100-M00014</t>
  </si>
  <si>
    <t>09620.40122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</si>
</sst>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name val="Franklin Gothic Book"/>
      <family val="2"/>
    </font>
    <font>
      <b/>
      <sz val="10"/>
      <name val="Franklin Gothic Book"/>
      <family val="2"/>
    </font>
    <font>
      <sz val="10"/>
      <name val="Arial"/>
      <family val="2"/>
    </font>
    <font>
      <b/>
      <sz val="8"/>
      <name val="Franklin Gothic Book"/>
      <family val="2"/>
    </font>
    <font>
      <sz val="11"/>
      <name val="Franklin Gothic Book"/>
      <family val="2"/>
    </font>
    <font>
      <sz val="11"/>
      <name val="Calibri"/>
      <family val="2"/>
      <scheme val="minor"/>
    </font>
    <font>
      <sz val="11"/>
      <color theme="1"/>
      <name val="Franklin Gothic Book"/>
      <family val="2"/>
    </font>
    <font>
      <sz val="11"/>
      <color rgb="FFFF0000"/>
      <name val="Franklin Gothic Book"/>
      <family val="2"/>
    </font>
    <font>
      <b/>
      <sz val="10"/>
      <color theme="1"/>
      <name val="Franklin Gothic Book"/>
      <family val="2"/>
    </font>
    <font>
      <b/>
      <sz val="11"/>
      <color theme="1"/>
      <name val="Franklin Gothic Book"/>
      <family val="2"/>
    </font>
    <font>
      <sz val="11"/>
      <color rgb="FFFF0000"/>
      <name val="Calibri"/>
      <family val="2"/>
      <scheme val="minor"/>
    </font>
    <font>
      <b/>
      <sz val="11"/>
      <color rgb="FFFF0000"/>
      <name val="Franklin Gothic Book"/>
      <family val="2"/>
    </font>
    <font>
      <i/>
      <sz val="11"/>
      <color rgb="FFFF0000"/>
      <name val="Calibri"/>
      <family val="2"/>
      <scheme val="minor"/>
    </font>
  </fonts>
  <fills count="14">
    <fill>
      <patternFill patternType="none"/>
    </fill>
    <fill>
      <patternFill patternType="gray125"/>
    </fill>
    <fill>
      <patternFill patternType="solid">
        <fgColor rgb="FFFF000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4" tint="0.79998168889431442"/>
        <bgColor theme="4" tint="0.79998168889431442"/>
      </patternFill>
    </fill>
    <fill>
      <patternFill patternType="solid">
        <fgColor theme="4" tint="0.59999389629810485"/>
        <bgColor theme="4" tint="0.79998168889431442"/>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auto="1"/>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bottom style="medium">
        <color indexed="64"/>
      </bottom>
      <diagonal/>
    </border>
    <border>
      <left/>
      <right style="medium">
        <color auto="1"/>
      </right>
      <top/>
      <bottom style="medium">
        <color indexed="64"/>
      </bottom>
      <diagonal/>
    </border>
    <border>
      <left style="medium">
        <color indexed="64"/>
      </left>
      <right style="medium">
        <color auto="1"/>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4" tint="0.59996337778862885"/>
      </left>
      <right/>
      <top/>
      <bottom style="thin">
        <color theme="2"/>
      </bottom>
      <diagonal/>
    </border>
    <border>
      <left/>
      <right style="thin">
        <color theme="4" tint="0.59996337778862885"/>
      </right>
      <top/>
      <bottom style="thin">
        <color theme="2"/>
      </bottom>
      <diagonal/>
    </border>
    <border>
      <left/>
      <right/>
      <top/>
      <bottom style="thin">
        <color theme="2"/>
      </bottom>
      <diagonal/>
    </border>
    <border>
      <left style="thin">
        <color theme="4" tint="0.59996337778862885"/>
      </left>
      <right/>
      <top style="thin">
        <color theme="2"/>
      </top>
      <bottom style="thin">
        <color theme="2"/>
      </bottom>
      <diagonal/>
    </border>
    <border>
      <left/>
      <right style="thin">
        <color theme="4" tint="0.59996337778862885"/>
      </right>
      <top style="thin">
        <color theme="2"/>
      </top>
      <bottom style="thin">
        <color theme="2"/>
      </bottom>
      <diagonal/>
    </border>
    <border>
      <left/>
      <right/>
      <top style="thin">
        <color theme="2"/>
      </top>
      <bottom style="thin">
        <color theme="2"/>
      </bottom>
      <diagonal/>
    </border>
    <border>
      <left style="thin">
        <color theme="4" tint="0.59996337778862885"/>
      </left>
      <right/>
      <top style="thin">
        <color theme="2"/>
      </top>
      <bottom/>
      <diagonal/>
    </border>
    <border>
      <left/>
      <right style="thin">
        <color theme="4" tint="0.59996337778862885"/>
      </right>
      <top style="thin">
        <color theme="2"/>
      </top>
      <bottom/>
      <diagonal/>
    </border>
    <border>
      <left/>
      <right/>
      <top style="thin">
        <color theme="2"/>
      </top>
      <bottom/>
      <diagonal/>
    </border>
    <border>
      <left/>
      <right/>
      <top/>
      <bottom style="thin">
        <color theme="4" tint="0.39997558519241921"/>
      </bottom>
      <diagonal/>
    </border>
    <border>
      <left style="thin">
        <color theme="4" tint="0.59996337778862885"/>
      </left>
      <right/>
      <top/>
      <bottom style="thin">
        <color theme="4" tint="0.39997558519241921"/>
      </bottom>
      <diagonal/>
    </border>
    <border>
      <left/>
      <right style="thin">
        <color theme="4" tint="0.59996337778862885"/>
      </right>
      <top/>
      <bottom style="thin">
        <color theme="4" tint="0.39997558519241921"/>
      </bottom>
      <diagonal/>
    </border>
    <border>
      <left/>
      <right/>
      <top style="thin">
        <color theme="4" tint="0.39997558519241921"/>
      </top>
      <bottom/>
      <diagonal/>
    </border>
    <border>
      <left style="thin">
        <color indexed="64"/>
      </left>
      <right style="thin">
        <color indexed="64"/>
      </right>
      <top/>
      <bottom/>
      <diagonal/>
    </border>
    <border>
      <left/>
      <right style="medium">
        <color auto="1"/>
      </right>
      <top/>
      <bottom/>
      <diagonal/>
    </border>
    <border>
      <left/>
      <right/>
      <top/>
      <bottom style="medium">
        <color indexed="64"/>
      </bottom>
      <diagonal/>
    </border>
    <border>
      <left style="medium">
        <color indexed="64"/>
      </left>
      <right/>
      <top/>
      <bottom style="medium">
        <color indexed="64"/>
      </bottom>
      <diagonal/>
    </border>
  </borders>
  <cellStyleXfs count="2">
    <xf numFmtId="0" fontId="0" fillId="0" borderId="0"/>
    <xf numFmtId="0" fontId="3" fillId="0" borderId="0"/>
  </cellStyleXfs>
  <cellXfs count="262">
    <xf numFmtId="0" fontId="0" fillId="0" borderId="0" xfId="0"/>
    <xf numFmtId="0" fontId="0" fillId="0" borderId="0" xfId="0" applyFill="1"/>
    <xf numFmtId="0" fontId="0" fillId="2" borderId="0" xfId="0" applyFill="1"/>
    <xf numFmtId="0" fontId="0" fillId="0" borderId="0" xfId="0" applyAlignment="1">
      <alignment wrapText="1"/>
    </xf>
    <xf numFmtId="0" fontId="0" fillId="0" borderId="0" xfId="0" applyAlignment="1">
      <alignment horizontal="right"/>
    </xf>
    <xf numFmtId="0" fontId="1" fillId="0" borderId="0" xfId="0" applyFont="1" applyFill="1" applyBorder="1" applyAlignment="1" applyProtection="1">
      <alignment vertical="center"/>
      <protection locked="0"/>
    </xf>
    <xf numFmtId="0" fontId="0" fillId="3" borderId="0" xfId="0" applyFill="1"/>
    <xf numFmtId="0" fontId="2" fillId="0" borderId="0" xfId="0" applyFont="1" applyFill="1" applyBorder="1" applyAlignment="1" applyProtection="1">
      <alignment vertical="center"/>
      <protection locked="0"/>
    </xf>
    <xf numFmtId="14" fontId="1" fillId="0" borderId="1" xfId="0" applyNumberFormat="1" applyFont="1" applyFill="1" applyBorder="1" applyAlignment="1" applyProtection="1">
      <alignment vertical="center"/>
      <protection locked="0"/>
    </xf>
    <xf numFmtId="14" fontId="1" fillId="0" borderId="2" xfId="0" applyNumberFormat="1" applyFont="1" applyFill="1" applyBorder="1" applyAlignment="1" applyProtection="1">
      <alignment vertical="center"/>
      <protection locked="0"/>
    </xf>
    <xf numFmtId="14" fontId="1" fillId="0" borderId="3" xfId="0" applyNumberFormat="1"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4" borderId="5"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2" fillId="4" borderId="7" xfId="0" applyFont="1" applyFill="1" applyBorder="1" applyAlignment="1" applyProtection="1">
      <alignment vertical="center"/>
      <protection locked="0"/>
    </xf>
    <xf numFmtId="0" fontId="2" fillId="5" borderId="5" xfId="0" applyFont="1" applyFill="1" applyBorder="1" applyAlignment="1" applyProtection="1">
      <alignment vertical="center"/>
      <protection locked="0"/>
    </xf>
    <xf numFmtId="0" fontId="2" fillId="5" borderId="6" xfId="0" applyFont="1" applyFill="1" applyBorder="1" applyAlignment="1" applyProtection="1">
      <alignment vertical="center"/>
      <protection locked="0"/>
    </xf>
    <xf numFmtId="0" fontId="2" fillId="0" borderId="4" xfId="0" applyFont="1" applyFill="1" applyBorder="1" applyAlignment="1" applyProtection="1">
      <alignment vertical="center"/>
    </xf>
    <xf numFmtId="49" fontId="2" fillId="0" borderId="1" xfId="1" applyNumberFormat="1" applyFont="1" applyFill="1" applyBorder="1" applyAlignment="1" applyProtection="1">
      <alignment vertical="center" textRotation="45" wrapText="1"/>
      <protection locked="0"/>
    </xf>
    <xf numFmtId="49" fontId="2" fillId="0" borderId="4" xfId="1" applyNumberFormat="1" applyFont="1" applyFill="1" applyBorder="1" applyAlignment="1" applyProtection="1">
      <alignment vertical="center" wrapText="1"/>
    </xf>
    <xf numFmtId="49" fontId="2" fillId="0" borderId="4" xfId="1" applyNumberFormat="1" applyFont="1" applyFill="1" applyBorder="1" applyAlignment="1" applyProtection="1">
      <alignment vertical="center" wrapText="1"/>
      <protection locked="0"/>
    </xf>
    <xf numFmtId="49" fontId="2" fillId="0" borderId="1" xfId="1" applyNumberFormat="1" applyFont="1" applyFill="1" applyBorder="1" applyAlignment="1" applyProtection="1">
      <alignment vertical="center" wrapText="1"/>
      <protection locked="0"/>
    </xf>
    <xf numFmtId="49" fontId="2" fillId="0" borderId="3" xfId="1" applyNumberFormat="1" applyFont="1" applyFill="1" applyBorder="1" applyAlignment="1" applyProtection="1">
      <alignment vertical="center" wrapText="1"/>
      <protection locked="0"/>
    </xf>
    <xf numFmtId="49" fontId="4" fillId="0" borderId="8" xfId="1" applyNumberFormat="1" applyFont="1" applyFill="1" applyBorder="1" applyAlignment="1" applyProtection="1">
      <alignment horizontal="center" vertical="center" wrapText="1"/>
      <protection locked="0"/>
    </xf>
    <xf numFmtId="14" fontId="4" fillId="0" borderId="7" xfId="1" applyNumberFormat="1" applyFont="1" applyFill="1" applyBorder="1" applyAlignment="1" applyProtection="1">
      <alignment horizontal="center" vertical="center" wrapText="1"/>
      <protection locked="0"/>
    </xf>
    <xf numFmtId="49" fontId="4" fillId="0" borderId="9" xfId="1" applyNumberFormat="1" applyFont="1" applyFill="1" applyBorder="1" applyAlignment="1" applyProtection="1">
      <alignment horizontal="center" vertical="center" wrapText="1"/>
      <protection locked="0"/>
    </xf>
    <xf numFmtId="49" fontId="5" fillId="0" borderId="13" xfId="0" applyNumberFormat="1" applyFont="1" applyFill="1" applyBorder="1" applyAlignment="1" applyProtection="1">
      <alignment horizontal="center" vertical="center"/>
      <protection locked="0"/>
    </xf>
    <xf numFmtId="3" fontId="5" fillId="0" borderId="13" xfId="0" applyNumberFormat="1" applyFont="1" applyFill="1" applyBorder="1" applyAlignment="1" applyProtection="1">
      <alignment horizontal="right" vertical="center" wrapText="1"/>
      <protection locked="0"/>
    </xf>
    <xf numFmtId="49" fontId="5" fillId="0" borderId="13" xfId="0" applyNumberFormat="1" applyFont="1" applyFill="1" applyBorder="1" applyAlignment="1">
      <alignment horizontal="left" vertical="top" wrapText="1"/>
    </xf>
    <xf numFmtId="3" fontId="0" fillId="0" borderId="0" xfId="0" applyNumberFormat="1"/>
    <xf numFmtId="3" fontId="0" fillId="0" borderId="0" xfId="0" applyNumberFormat="1" applyAlignment="1">
      <alignment horizontal="right"/>
    </xf>
    <xf numFmtId="0" fontId="7" fillId="0" borderId="0" xfId="0" applyFont="1" applyAlignment="1">
      <alignment horizontal="left"/>
    </xf>
    <xf numFmtId="3" fontId="7" fillId="0" borderId="14" xfId="0" applyNumberFormat="1" applyFont="1" applyBorder="1"/>
    <xf numFmtId="3" fontId="7" fillId="0" borderId="15" xfId="0" applyNumberFormat="1" applyFont="1" applyBorder="1"/>
    <xf numFmtId="3" fontId="7" fillId="0" borderId="16" xfId="0" applyNumberFormat="1" applyFont="1" applyBorder="1"/>
    <xf numFmtId="3" fontId="7" fillId="6" borderId="16" xfId="0" applyNumberFormat="1" applyFont="1" applyFill="1" applyBorder="1"/>
    <xf numFmtId="3" fontId="7" fillId="0" borderId="17" xfId="0" applyNumberFormat="1" applyFont="1" applyBorder="1"/>
    <xf numFmtId="3" fontId="7" fillId="0" borderId="18" xfId="0" applyNumberFormat="1" applyFont="1" applyBorder="1"/>
    <xf numFmtId="3" fontId="7" fillId="0" borderId="19" xfId="0" applyNumberFormat="1" applyFont="1" applyBorder="1"/>
    <xf numFmtId="3" fontId="7" fillId="6" borderId="19" xfId="0" applyNumberFormat="1" applyFont="1" applyFill="1" applyBorder="1"/>
    <xf numFmtId="3" fontId="7" fillId="0" borderId="20" xfId="0" applyNumberFormat="1" applyFont="1" applyBorder="1"/>
    <xf numFmtId="3" fontId="7" fillId="0" borderId="21" xfId="0" applyNumberFormat="1" applyFont="1" applyBorder="1"/>
    <xf numFmtId="3" fontId="7" fillId="0" borderId="22" xfId="0" applyNumberFormat="1" applyFont="1" applyBorder="1"/>
    <xf numFmtId="3" fontId="7" fillId="6" borderId="22" xfId="0" applyNumberFormat="1" applyFont="1" applyFill="1" applyBorder="1"/>
    <xf numFmtId="0" fontId="9" fillId="7" borderId="23" xfId="0" applyFont="1" applyFill="1" applyBorder="1" applyAlignment="1">
      <alignment wrapText="1"/>
    </xf>
    <xf numFmtId="0" fontId="7" fillId="0" borderId="0" xfId="0" applyFont="1"/>
    <xf numFmtId="0" fontId="9" fillId="7" borderId="24" xfId="0" applyFont="1" applyFill="1" applyBorder="1" applyAlignment="1">
      <alignment wrapText="1"/>
    </xf>
    <xf numFmtId="0" fontId="9" fillId="7" borderId="25" xfId="0" applyFont="1" applyFill="1" applyBorder="1" applyAlignment="1">
      <alignment wrapText="1"/>
    </xf>
    <xf numFmtId="0" fontId="9" fillId="6" borderId="23" xfId="0" applyFont="1" applyFill="1" applyBorder="1"/>
    <xf numFmtId="0" fontId="10" fillId="7" borderId="26" xfId="0" applyFont="1" applyFill="1" applyBorder="1" applyAlignment="1">
      <alignment horizontal="left"/>
    </xf>
    <xf numFmtId="3" fontId="10" fillId="7" borderId="26" xfId="0" applyNumberFormat="1" applyFont="1" applyFill="1" applyBorder="1" applyAlignment="1">
      <alignment horizontal="right"/>
    </xf>
    <xf numFmtId="0" fontId="0" fillId="0" borderId="0" xfId="0" applyAlignment="1">
      <alignment horizontal="center"/>
    </xf>
    <xf numFmtId="4" fontId="5" fillId="0" borderId="13" xfId="0" applyNumberFormat="1" applyFont="1" applyFill="1" applyBorder="1" applyAlignment="1" applyProtection="1">
      <alignment horizontal="right" vertical="center"/>
      <protection locked="0"/>
    </xf>
    <xf numFmtId="49" fontId="5" fillId="0" borderId="27" xfId="0" applyNumberFormat="1" applyFont="1" applyFill="1" applyBorder="1" applyAlignment="1" applyProtection="1">
      <alignment horizontal="center" vertical="center"/>
      <protection locked="0"/>
    </xf>
    <xf numFmtId="0" fontId="8" fillId="0" borderId="0" xfId="0" applyFont="1" applyAlignment="1">
      <alignment horizontal="left"/>
    </xf>
    <xf numFmtId="49" fontId="5" fillId="0" borderId="0" xfId="0" applyNumberFormat="1" applyFont="1" applyFill="1" applyBorder="1" applyAlignment="1" applyProtection="1">
      <alignment horizontal="center" vertical="center"/>
      <protection locked="0"/>
    </xf>
    <xf numFmtId="4" fontId="0" fillId="0" borderId="0" xfId="0" applyNumberFormat="1"/>
    <xf numFmtId="0" fontId="12" fillId="7" borderId="26" xfId="0" applyFont="1" applyFill="1" applyBorder="1" applyAlignment="1">
      <alignment horizontal="left"/>
    </xf>
    <xf numFmtId="3" fontId="12" fillId="7" borderId="26" xfId="0" applyNumberFormat="1" applyFont="1" applyFill="1" applyBorder="1" applyAlignment="1">
      <alignment horizontal="right"/>
    </xf>
    <xf numFmtId="0" fontId="11" fillId="0" borderId="0" xfId="0" applyFont="1"/>
    <xf numFmtId="3" fontId="10" fillId="8" borderId="26" xfId="0" applyNumberFormat="1" applyFont="1" applyFill="1" applyBorder="1" applyAlignment="1">
      <alignment horizontal="right"/>
    </xf>
    <xf numFmtId="3" fontId="12" fillId="8" borderId="26" xfId="0" applyNumberFormat="1" applyFont="1" applyFill="1" applyBorder="1" applyAlignment="1">
      <alignment horizontal="right"/>
    </xf>
    <xf numFmtId="4" fontId="5" fillId="4" borderId="13" xfId="0" applyNumberFormat="1" applyFont="1" applyFill="1" applyBorder="1" applyAlignment="1" applyProtection="1">
      <alignment horizontal="right" vertical="center"/>
      <protection locked="0"/>
    </xf>
    <xf numFmtId="4" fontId="5" fillId="5" borderId="13" xfId="0" applyNumberFormat="1" applyFont="1" applyFill="1" applyBorder="1" applyAlignment="1" applyProtection="1">
      <alignment horizontal="right" vertical="center"/>
      <protection locked="0"/>
    </xf>
    <xf numFmtId="0" fontId="2" fillId="9" borderId="5" xfId="0" applyFont="1" applyFill="1" applyBorder="1" applyAlignment="1" applyProtection="1">
      <alignment vertical="center"/>
      <protection locked="0"/>
    </xf>
    <xf numFmtId="0" fontId="2" fillId="9" borderId="6" xfId="0" applyFont="1" applyFill="1" applyBorder="1" applyAlignment="1" applyProtection="1">
      <alignment vertical="center"/>
      <protection locked="0"/>
    </xf>
    <xf numFmtId="0" fontId="2" fillId="9" borderId="7" xfId="0" applyFont="1" applyFill="1" applyBorder="1" applyAlignment="1" applyProtection="1">
      <alignment vertical="center"/>
      <protection locked="0"/>
    </xf>
    <xf numFmtId="4" fontId="5" fillId="9" borderId="13" xfId="0" applyNumberFormat="1" applyFont="1" applyFill="1" applyBorder="1" applyAlignment="1" applyProtection="1">
      <alignment horizontal="right" vertical="center"/>
      <protection locked="0"/>
    </xf>
    <xf numFmtId="0" fontId="2" fillId="10" borderId="5" xfId="0" applyFont="1" applyFill="1" applyBorder="1" applyAlignment="1" applyProtection="1">
      <alignment vertical="center"/>
      <protection locked="0"/>
    </xf>
    <xf numFmtId="0" fontId="2" fillId="10" borderId="6" xfId="0" applyFont="1" applyFill="1" applyBorder="1" applyAlignment="1" applyProtection="1">
      <alignment vertical="center"/>
      <protection locked="0"/>
    </xf>
    <xf numFmtId="0" fontId="2" fillId="10" borderId="7" xfId="0" applyFont="1" applyFill="1" applyBorder="1" applyAlignment="1" applyProtection="1">
      <alignment vertical="center"/>
      <protection locked="0"/>
    </xf>
    <xf numFmtId="4" fontId="5" fillId="10" borderId="13" xfId="0" applyNumberFormat="1" applyFont="1" applyFill="1" applyBorder="1" applyAlignment="1" applyProtection="1">
      <alignment horizontal="right" vertical="center"/>
      <protection locked="0"/>
    </xf>
    <xf numFmtId="0" fontId="2" fillId="11" borderId="5" xfId="0" applyFont="1" applyFill="1" applyBorder="1" applyAlignment="1" applyProtection="1">
      <alignment vertical="center"/>
      <protection locked="0"/>
    </xf>
    <xf numFmtId="0" fontId="2" fillId="11" borderId="6" xfId="0" applyFont="1" applyFill="1" applyBorder="1" applyAlignment="1" applyProtection="1">
      <alignment vertical="center"/>
      <protection locked="0"/>
    </xf>
    <xf numFmtId="0" fontId="2" fillId="11" borderId="7" xfId="0" applyFont="1" applyFill="1" applyBorder="1" applyAlignment="1" applyProtection="1">
      <alignment vertical="center"/>
      <protection locked="0"/>
    </xf>
    <xf numFmtId="4" fontId="5" fillId="11" borderId="13" xfId="0" applyNumberFormat="1" applyFont="1" applyFill="1" applyBorder="1" applyAlignment="1" applyProtection="1">
      <alignment horizontal="right" vertical="center"/>
      <protection locked="0"/>
    </xf>
    <xf numFmtId="3" fontId="5" fillId="4" borderId="12" xfId="0" applyNumberFormat="1" applyFont="1" applyFill="1" applyBorder="1" applyAlignment="1">
      <alignment horizontal="left" vertical="top" wrapText="1"/>
    </xf>
    <xf numFmtId="3" fontId="5" fillId="5" borderId="12" xfId="0" applyNumberFormat="1" applyFont="1" applyFill="1" applyBorder="1" applyAlignment="1">
      <alignment horizontal="left" vertical="top" wrapText="1"/>
    </xf>
    <xf numFmtId="3" fontId="5" fillId="9" borderId="12" xfId="0" applyNumberFormat="1" applyFont="1" applyFill="1" applyBorder="1" applyAlignment="1">
      <alignment horizontal="left" vertical="top" wrapText="1"/>
    </xf>
    <xf numFmtId="0" fontId="2" fillId="0" borderId="4" xfId="0" applyFont="1" applyFill="1" applyBorder="1" applyAlignment="1" applyProtection="1">
      <alignment horizontal="center" vertical="center"/>
      <protection locked="0"/>
    </xf>
    <xf numFmtId="4" fontId="0" fillId="0" borderId="0" xfId="0" applyNumberFormat="1" applyAlignment="1">
      <alignment horizontal="center"/>
    </xf>
    <xf numFmtId="0" fontId="2" fillId="12" borderId="5" xfId="0" applyFont="1" applyFill="1" applyBorder="1" applyAlignment="1" applyProtection="1">
      <alignment vertical="center"/>
      <protection locked="0"/>
    </xf>
    <xf numFmtId="0" fontId="2" fillId="12" borderId="6" xfId="0" applyFont="1" applyFill="1" applyBorder="1" applyAlignment="1" applyProtection="1">
      <alignment vertical="center"/>
      <protection locked="0"/>
    </xf>
    <xf numFmtId="0" fontId="2" fillId="12" borderId="7" xfId="0" applyFont="1" applyFill="1" applyBorder="1" applyAlignment="1" applyProtection="1">
      <alignment vertical="center"/>
      <protection locked="0"/>
    </xf>
    <xf numFmtId="3" fontId="5" fillId="5" borderId="13" xfId="0" applyNumberFormat="1" applyFont="1" applyFill="1" applyBorder="1" applyAlignment="1" applyProtection="1">
      <alignment horizontal="right" vertical="center" wrapText="1"/>
      <protection locked="0"/>
    </xf>
    <xf numFmtId="49" fontId="4" fillId="9" borderId="11" xfId="1" applyNumberFormat="1" applyFont="1" applyFill="1" applyBorder="1" applyAlignment="1" applyProtection="1">
      <alignment horizontal="center" vertical="center" wrapText="1"/>
      <protection locked="0"/>
    </xf>
    <xf numFmtId="3" fontId="5" fillId="9" borderId="13" xfId="0" applyNumberFormat="1" applyFont="1" applyFill="1" applyBorder="1" applyAlignment="1" applyProtection="1">
      <alignment horizontal="right" vertical="center" wrapText="1"/>
      <protection locked="0"/>
    </xf>
    <xf numFmtId="3" fontId="5" fillId="10" borderId="13" xfId="0" applyNumberFormat="1" applyFont="1" applyFill="1" applyBorder="1" applyAlignment="1" applyProtection="1">
      <alignment horizontal="right" vertical="center" wrapText="1"/>
      <protection locked="0"/>
    </xf>
    <xf numFmtId="0" fontId="0" fillId="0" borderId="0" xfId="0" applyFill="1" applyBorder="1"/>
    <xf numFmtId="0" fontId="6" fillId="0" borderId="0" xfId="0" applyFont="1" applyFill="1" applyAlignment="1">
      <alignment horizontal="left" vertical="top" wrapText="1"/>
    </xf>
    <xf numFmtId="49" fontId="5" fillId="0" borderId="12" xfId="0" applyNumberFormat="1" applyFont="1" applyFill="1" applyBorder="1" applyAlignment="1">
      <alignment horizontal="left" vertical="top" wrapText="1"/>
    </xf>
    <xf numFmtId="0" fontId="5" fillId="0" borderId="13" xfId="0" applyNumberFormat="1" applyFont="1" applyFill="1" applyBorder="1" applyAlignment="1">
      <alignment horizontal="left" vertical="top" wrapText="1"/>
    </xf>
    <xf numFmtId="49" fontId="5" fillId="0" borderId="13" xfId="0" quotePrefix="1" applyNumberFormat="1" applyFont="1" applyFill="1" applyBorder="1" applyAlignment="1">
      <alignment horizontal="left" vertical="top" wrapText="1"/>
    </xf>
    <xf numFmtId="3" fontId="5" fillId="0" borderId="12" xfId="0" applyNumberFormat="1" applyFont="1" applyFill="1" applyBorder="1" applyAlignment="1">
      <alignment horizontal="left" vertical="top" wrapText="1"/>
    </xf>
    <xf numFmtId="3" fontId="5" fillId="10" borderId="12" xfId="0" applyNumberFormat="1" applyFont="1" applyFill="1" applyBorder="1" applyAlignment="1">
      <alignment horizontal="left" vertical="top" wrapText="1"/>
    </xf>
    <xf numFmtId="0" fontId="0" fillId="0" borderId="0" xfId="0" applyAlignment="1">
      <alignment horizontal="left"/>
    </xf>
    <xf numFmtId="0" fontId="2" fillId="0" borderId="0" xfId="0" applyFont="1" applyFill="1" applyBorder="1" applyAlignment="1" applyProtection="1">
      <alignment horizontal="left" vertical="center"/>
      <protection locked="0"/>
    </xf>
    <xf numFmtId="49" fontId="5" fillId="0" borderId="13" xfId="0" applyNumberFormat="1" applyFont="1" applyFill="1" applyBorder="1" applyAlignment="1" applyProtection="1">
      <alignment horizontal="left" vertical="center" wrapText="1"/>
      <protection locked="0"/>
    </xf>
    <xf numFmtId="0" fontId="13" fillId="0" borderId="0" xfId="0" applyFont="1"/>
    <xf numFmtId="1" fontId="5" fillId="0" borderId="12" xfId="0" applyNumberFormat="1" applyFont="1" applyFill="1" applyBorder="1" applyAlignment="1">
      <alignment horizontal="left" vertical="top" wrapText="1"/>
    </xf>
    <xf numFmtId="49" fontId="2" fillId="0" borderId="8" xfId="1" applyNumberFormat="1" applyFont="1" applyFill="1" applyBorder="1" applyAlignment="1" applyProtection="1">
      <alignment vertical="center" wrapText="1"/>
      <protection locked="0"/>
    </xf>
    <xf numFmtId="49" fontId="2" fillId="4" borderId="8" xfId="1" applyNumberFormat="1" applyFont="1" applyFill="1" applyBorder="1" applyAlignment="1" applyProtection="1">
      <alignment vertical="center" wrapText="1"/>
      <protection locked="0"/>
    </xf>
    <xf numFmtId="49" fontId="2" fillId="4" borderId="8" xfId="1" applyNumberFormat="1" applyFont="1" applyFill="1" applyBorder="1" applyAlignment="1" applyProtection="1">
      <alignment horizontal="left" vertical="center" wrapText="1"/>
      <protection locked="0"/>
    </xf>
    <xf numFmtId="0" fontId="7" fillId="0" borderId="13" xfId="0" applyFont="1" applyBorder="1" applyAlignment="1">
      <alignment horizontal="left" vertical="top"/>
    </xf>
    <xf numFmtId="0" fontId="7" fillId="0" borderId="13" xfId="0" applyFont="1" applyBorder="1"/>
    <xf numFmtId="0" fontId="7" fillId="0" borderId="0" xfId="0" applyFont="1" applyFill="1" applyBorder="1"/>
    <xf numFmtId="49" fontId="2" fillId="5" borderId="8" xfId="1" applyNumberFormat="1" applyFont="1" applyFill="1" applyBorder="1" applyAlignment="1" applyProtection="1">
      <alignment horizontal="left" vertical="center" wrapText="1"/>
      <protection locked="0"/>
    </xf>
    <xf numFmtId="49" fontId="2" fillId="9" borderId="8" xfId="1" applyNumberFormat="1" applyFont="1" applyFill="1" applyBorder="1" applyAlignment="1" applyProtection="1">
      <alignment horizontal="left" vertical="center" wrapText="1"/>
      <protection locked="0"/>
    </xf>
    <xf numFmtId="4" fontId="5" fillId="10" borderId="12" xfId="0" applyNumberFormat="1" applyFont="1" applyFill="1" applyBorder="1" applyAlignment="1">
      <alignment horizontal="left" vertical="top" wrapText="1"/>
    </xf>
    <xf numFmtId="3" fontId="5" fillId="11" borderId="12" xfId="0" applyNumberFormat="1" applyFont="1" applyFill="1" applyBorder="1" applyAlignment="1">
      <alignment horizontal="left" vertical="top" wrapText="1"/>
    </xf>
    <xf numFmtId="3" fontId="7" fillId="0" borderId="0" xfId="0" applyNumberFormat="1" applyFont="1"/>
    <xf numFmtId="3" fontId="7" fillId="0" borderId="13" xfId="0" applyNumberFormat="1" applyFont="1" applyBorder="1"/>
    <xf numFmtId="49" fontId="4" fillId="4" borderId="8" xfId="1" applyNumberFormat="1" applyFont="1" applyFill="1" applyBorder="1" applyAlignment="1" applyProtection="1">
      <alignment horizontal="left" vertical="center" wrapText="1"/>
      <protection locked="0"/>
    </xf>
    <xf numFmtId="49" fontId="4" fillId="5" borderId="8" xfId="1" applyNumberFormat="1" applyFont="1" applyFill="1" applyBorder="1" applyAlignment="1" applyProtection="1">
      <alignment horizontal="left" vertical="center" wrapText="1"/>
      <protection locked="0"/>
    </xf>
    <xf numFmtId="49" fontId="4" fillId="9" borderId="8" xfId="1" applyNumberFormat="1" applyFont="1" applyFill="1" applyBorder="1" applyAlignment="1" applyProtection="1">
      <alignment horizontal="left" vertical="center" wrapText="1"/>
      <protection locked="0"/>
    </xf>
    <xf numFmtId="49" fontId="4" fillId="9" borderId="10" xfId="1" applyNumberFormat="1" applyFont="1" applyFill="1" applyBorder="1" applyAlignment="1" applyProtection="1">
      <alignment horizontal="left" vertical="center" wrapText="1"/>
      <protection locked="0"/>
    </xf>
    <xf numFmtId="49" fontId="4" fillId="10" borderId="9" xfId="1" applyNumberFormat="1" applyFont="1" applyFill="1" applyBorder="1" applyAlignment="1" applyProtection="1">
      <alignment horizontal="left" vertical="center" wrapText="1"/>
      <protection locked="0"/>
    </xf>
    <xf numFmtId="49" fontId="4" fillId="10" borderId="8" xfId="1" applyNumberFormat="1" applyFont="1" applyFill="1" applyBorder="1" applyAlignment="1" applyProtection="1">
      <alignment horizontal="left" vertical="center" wrapText="1"/>
      <protection locked="0"/>
    </xf>
    <xf numFmtId="49" fontId="4" fillId="0" borderId="8" xfId="1" applyNumberFormat="1" applyFont="1" applyFill="1" applyBorder="1" applyAlignment="1" applyProtection="1">
      <alignment horizontal="left" vertical="center" wrapText="1"/>
      <protection locked="0"/>
    </xf>
    <xf numFmtId="49" fontId="2" fillId="0" borderId="8" xfId="1" applyNumberFormat="1" applyFont="1" applyFill="1" applyBorder="1" applyAlignment="1" applyProtection="1">
      <alignment horizontal="left" vertical="center" wrapText="1"/>
      <protection locked="0"/>
    </xf>
    <xf numFmtId="49" fontId="2" fillId="10" borderId="8" xfId="1" applyNumberFormat="1" applyFont="1" applyFill="1" applyBorder="1" applyAlignment="1" applyProtection="1">
      <alignment horizontal="left" vertical="center" wrapText="1"/>
      <protection locked="0"/>
    </xf>
    <xf numFmtId="49" fontId="2" fillId="11" borderId="8" xfId="1" applyNumberFormat="1" applyFont="1" applyFill="1" applyBorder="1" applyAlignment="1" applyProtection="1">
      <alignment horizontal="left" vertical="center" wrapText="1"/>
      <protection locked="0"/>
    </xf>
    <xf numFmtId="1" fontId="0" fillId="0" borderId="0" xfId="0" applyNumberFormat="1"/>
    <xf numFmtId="1" fontId="1" fillId="0" borderId="3" xfId="0" applyNumberFormat="1" applyFont="1" applyFill="1" applyBorder="1" applyAlignment="1" applyProtection="1">
      <alignment vertical="center"/>
      <protection locked="0"/>
    </xf>
    <xf numFmtId="1" fontId="4" fillId="0" borderId="8" xfId="1" applyNumberFormat="1" applyFont="1" applyFill="1" applyBorder="1" applyAlignment="1" applyProtection="1">
      <alignment horizontal="center" vertical="center" wrapText="1"/>
      <protection locked="0"/>
    </xf>
    <xf numFmtId="1" fontId="7" fillId="0" borderId="13" xfId="0" applyNumberFormat="1" applyFont="1" applyBorder="1"/>
    <xf numFmtId="49" fontId="2" fillId="0" borderId="8" xfId="1" applyNumberFormat="1" applyFont="1" applyFill="1" applyBorder="1" applyAlignment="1" applyProtection="1">
      <alignment horizontal="left" vertical="center" wrapText="1"/>
    </xf>
    <xf numFmtId="14" fontId="4" fillId="0" borderId="8" xfId="1" applyNumberFormat="1" applyFont="1" applyFill="1" applyBorder="1" applyAlignment="1" applyProtection="1">
      <alignment horizontal="left" vertical="center" wrapText="1"/>
      <protection locked="0"/>
    </xf>
    <xf numFmtId="4" fontId="5" fillId="0" borderId="13" xfId="0" applyNumberFormat="1" applyFont="1" applyFill="1" applyBorder="1" applyAlignment="1" applyProtection="1">
      <alignment horizontal="left" vertical="center" wrapText="1"/>
      <protection locked="0"/>
    </xf>
    <xf numFmtId="4" fontId="7" fillId="0" borderId="13" xfId="0" applyNumberFormat="1" applyFont="1" applyBorder="1" applyAlignment="1">
      <alignment horizontal="left" vertical="top"/>
    </xf>
    <xf numFmtId="4" fontId="7" fillId="0" borderId="13" xfId="0" applyNumberFormat="1" applyFont="1" applyBorder="1"/>
    <xf numFmtId="4" fontId="7" fillId="0" borderId="0" xfId="0" applyNumberFormat="1" applyFont="1" applyFill="1" applyBorder="1"/>
    <xf numFmtId="0" fontId="5" fillId="0" borderId="27" xfId="0" applyFont="1" applyFill="1" applyBorder="1" applyAlignment="1" applyProtection="1">
      <alignment horizontal="center" vertical="center" wrapText="1"/>
      <protection locked="0"/>
    </xf>
    <xf numFmtId="0" fontId="5" fillId="0" borderId="27" xfId="0" applyNumberFormat="1" applyFont="1" applyFill="1" applyBorder="1" applyAlignment="1" applyProtection="1">
      <alignment horizontal="center" vertical="center" wrapText="1"/>
    </xf>
    <xf numFmtId="0" fontId="0" fillId="0" borderId="0" xfId="0" applyAlignment="1">
      <alignment horizontal="right" wrapText="1"/>
    </xf>
    <xf numFmtId="0" fontId="2" fillId="5" borderId="7" xfId="0" applyFont="1" applyFill="1" applyBorder="1" applyAlignment="1" applyProtection="1">
      <alignment vertical="center" wrapText="1"/>
      <protection locked="0"/>
    </xf>
    <xf numFmtId="3" fontId="5" fillId="0" borderId="13" xfId="0" applyNumberFormat="1" applyFont="1" applyFill="1" applyBorder="1" applyAlignment="1" applyProtection="1">
      <alignment horizontal="left" vertical="center" wrapText="1"/>
      <protection locked="0"/>
    </xf>
    <xf numFmtId="0" fontId="5" fillId="0" borderId="0" xfId="0" applyFont="1"/>
    <xf numFmtId="0" fontId="5" fillId="0" borderId="27" xfId="0" applyFont="1" applyFill="1" applyBorder="1" applyAlignment="1" applyProtection="1">
      <alignment horizontal="center" wrapText="1"/>
      <protection locked="0"/>
    </xf>
    <xf numFmtId="49" fontId="4" fillId="0" borderId="4" xfId="1" applyNumberFormat="1" applyFont="1" applyFill="1" applyBorder="1" applyAlignment="1" applyProtection="1">
      <alignment horizontal="center" vertical="center" wrapText="1"/>
      <protection locked="0"/>
    </xf>
    <xf numFmtId="14" fontId="4" fillId="0" borderId="3" xfId="1" applyNumberFormat="1" applyFont="1" applyFill="1" applyBorder="1" applyAlignment="1" applyProtection="1">
      <alignment horizontal="center" vertical="center" wrapText="1"/>
      <protection locked="0"/>
    </xf>
    <xf numFmtId="49" fontId="4" fillId="0" borderId="11" xfId="1" applyNumberFormat="1" applyFont="1" applyFill="1" applyBorder="1" applyAlignment="1" applyProtection="1">
      <alignment horizontal="center" vertical="center" wrapText="1"/>
      <protection locked="0"/>
    </xf>
    <xf numFmtId="49" fontId="4" fillId="12" borderId="11" xfId="1" applyNumberFormat="1" applyFont="1" applyFill="1" applyBorder="1" applyAlignment="1" applyProtection="1">
      <alignment horizontal="center" vertical="center" wrapText="1"/>
      <protection locked="0"/>
    </xf>
    <xf numFmtId="49" fontId="4" fillId="12" borderId="4" xfId="1" applyNumberFormat="1" applyFont="1" applyFill="1" applyBorder="1" applyAlignment="1" applyProtection="1">
      <alignment horizontal="center" vertical="center" wrapText="1"/>
      <protection locked="0"/>
    </xf>
    <xf numFmtId="49" fontId="4" fillId="12" borderId="0" xfId="1" applyNumberFormat="1" applyFont="1" applyFill="1" applyBorder="1" applyAlignment="1" applyProtection="1">
      <alignment horizontal="center" vertical="center" wrapText="1"/>
      <protection locked="0"/>
    </xf>
    <xf numFmtId="49" fontId="4" fillId="12" borderId="4" xfId="1" applyNumberFormat="1" applyFont="1" applyFill="1" applyBorder="1" applyAlignment="1" applyProtection="1">
      <alignment horizontal="right" vertical="center" wrapText="1"/>
      <protection locked="0"/>
    </xf>
    <xf numFmtId="49" fontId="4" fillId="5" borderId="11" xfId="1" applyNumberFormat="1" applyFont="1" applyFill="1" applyBorder="1" applyAlignment="1" applyProtection="1">
      <alignment horizontal="right" vertical="center" wrapText="1"/>
      <protection locked="0"/>
    </xf>
    <xf numFmtId="49" fontId="4" fillId="5" borderId="11" xfId="1" applyNumberFormat="1" applyFont="1" applyFill="1" applyBorder="1" applyAlignment="1" applyProtection="1">
      <alignment horizontal="center" vertical="center" wrapText="1"/>
      <protection locked="0"/>
    </xf>
    <xf numFmtId="49" fontId="4" fillId="5" borderId="28" xfId="1" applyNumberFormat="1" applyFont="1" applyFill="1" applyBorder="1" applyAlignment="1" applyProtection="1">
      <alignment horizontal="right" vertical="center" wrapText="1"/>
      <protection locked="0"/>
    </xf>
    <xf numFmtId="49" fontId="4" fillId="9" borderId="28" xfId="1" applyNumberFormat="1" applyFont="1" applyFill="1" applyBorder="1" applyAlignment="1" applyProtection="1">
      <alignment horizontal="center" vertical="center" wrapText="1"/>
      <protection locked="0"/>
    </xf>
    <xf numFmtId="49" fontId="4" fillId="10" borderId="11" xfId="1" applyNumberFormat="1" applyFont="1" applyFill="1" applyBorder="1" applyAlignment="1" applyProtection="1">
      <alignment horizontal="center" vertical="center" wrapText="1"/>
      <protection locked="0"/>
    </xf>
    <xf numFmtId="49" fontId="4" fillId="11" borderId="11" xfId="1" applyNumberFormat="1" applyFont="1" applyFill="1" applyBorder="1" applyAlignment="1" applyProtection="1">
      <alignment horizontal="center" vertical="center" wrapText="1"/>
      <protection locked="0"/>
    </xf>
    <xf numFmtId="49" fontId="4" fillId="0" borderId="11" xfId="1"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protection locked="0"/>
    </xf>
    <xf numFmtId="4" fontId="7" fillId="0" borderId="0" xfId="0" applyNumberFormat="1" applyFont="1" applyAlignment="1">
      <alignment horizontal="left"/>
    </xf>
    <xf numFmtId="0" fontId="0" fillId="0" borderId="0" xfId="0" applyFill="1" applyAlignment="1">
      <alignment horizontal="left"/>
    </xf>
    <xf numFmtId="49" fontId="2" fillId="0" borderId="8" xfId="1" applyNumberFormat="1" applyFont="1" applyFill="1" applyBorder="1" applyAlignment="1" applyProtection="1">
      <alignment horizontal="left" wrapText="1"/>
    </xf>
    <xf numFmtId="3" fontId="7" fillId="0" borderId="0" xfId="0" applyNumberFormat="1" applyFont="1" applyAlignment="1">
      <alignment horizontal="left"/>
    </xf>
    <xf numFmtId="0" fontId="0" fillId="0" borderId="0" xfId="0" applyAlignment="1">
      <alignment horizontal="left" wrapText="1"/>
    </xf>
    <xf numFmtId="49" fontId="2" fillId="0" borderId="8" xfId="1" applyNumberFormat="1" applyFont="1" applyFill="1" applyBorder="1" applyAlignment="1" applyProtection="1">
      <alignment horizontal="center" vertical="center" wrapText="1"/>
      <protection locked="0"/>
    </xf>
    <xf numFmtId="3" fontId="5" fillId="0" borderId="12" xfId="0" applyNumberFormat="1" applyFont="1" applyFill="1" applyBorder="1" applyAlignment="1">
      <alignment horizontal="center" vertical="top" wrapText="1"/>
    </xf>
    <xf numFmtId="0" fontId="7" fillId="0" borderId="13" xfId="0" applyFont="1" applyBorder="1" applyAlignment="1">
      <alignment horizontal="center"/>
    </xf>
    <xf numFmtId="3" fontId="7" fillId="0" borderId="13" xfId="0" applyNumberFormat="1" applyFont="1" applyBorder="1" applyAlignment="1">
      <alignment horizontal="center"/>
    </xf>
    <xf numFmtId="14" fontId="1" fillId="0" borderId="1" xfId="0" applyNumberFormat="1" applyFont="1" applyFill="1" applyBorder="1" applyAlignment="1" applyProtection="1">
      <alignment horizontal="center" vertical="center"/>
      <protection locked="0"/>
    </xf>
    <xf numFmtId="14" fontId="1" fillId="0" borderId="2" xfId="0" applyNumberFormat="1" applyFont="1" applyFill="1" applyBorder="1" applyAlignment="1" applyProtection="1">
      <alignment horizontal="center" vertical="center"/>
      <protection locked="0"/>
    </xf>
    <xf numFmtId="14" fontId="1" fillId="0" borderId="3" xfId="0" applyNumberFormat="1" applyFont="1" applyFill="1" applyBorder="1" applyAlignment="1" applyProtection="1">
      <alignment horizontal="center" vertical="center"/>
      <protection locked="0"/>
    </xf>
    <xf numFmtId="1" fontId="5" fillId="0" borderId="12" xfId="0" applyNumberFormat="1" applyFont="1" applyFill="1" applyBorder="1" applyAlignment="1">
      <alignment horizontal="center" vertical="top" wrapText="1"/>
    </xf>
    <xf numFmtId="0" fontId="2" fillId="11" borderId="6" xfId="0" applyFont="1" applyFill="1" applyBorder="1" applyAlignment="1" applyProtection="1">
      <alignment horizontal="center" vertical="center"/>
      <protection locked="0"/>
    </xf>
    <xf numFmtId="4" fontId="5" fillId="0" borderId="13" xfId="0" applyNumberFormat="1" applyFont="1" applyFill="1" applyBorder="1" applyAlignment="1" applyProtection="1">
      <alignment horizontal="center" vertical="center"/>
      <protection locked="0"/>
    </xf>
    <xf numFmtId="0" fontId="2" fillId="0" borderId="5"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5" xfId="0" applyFont="1" applyFill="1" applyBorder="1" applyAlignment="1" applyProtection="1">
      <alignment horizontal="center" vertical="center"/>
      <protection locked="0"/>
    </xf>
    <xf numFmtId="49" fontId="2" fillId="0" borderId="8" xfId="1" applyNumberFormat="1" applyFont="1" applyFill="1" applyBorder="1" applyAlignment="1" applyProtection="1">
      <alignment horizontal="left" vertical="center" textRotation="90" wrapText="1"/>
      <protection locked="0"/>
    </xf>
    <xf numFmtId="49" fontId="2" fillId="0" borderId="8" xfId="1" applyNumberFormat="1" applyFont="1" applyFill="1" applyBorder="1" applyAlignment="1" applyProtection="1">
      <alignment horizontal="left" vertical="center" textRotation="90" wrapText="1"/>
    </xf>
    <xf numFmtId="0" fontId="2" fillId="0" borderId="29"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protection locked="0"/>
    </xf>
    <xf numFmtId="3" fontId="5" fillId="0" borderId="12" xfId="0" applyNumberFormat="1" applyFont="1" applyFill="1" applyBorder="1" applyAlignment="1">
      <alignment horizontal="right" vertical="top" wrapText="1"/>
    </xf>
    <xf numFmtId="4" fontId="7" fillId="0" borderId="13" xfId="0" applyNumberFormat="1" applyFont="1" applyBorder="1" applyAlignment="1">
      <alignment horizontal="right"/>
    </xf>
    <xf numFmtId="3" fontId="5" fillId="4" borderId="12" xfId="0" applyNumberFormat="1" applyFont="1" applyFill="1" applyBorder="1" applyAlignment="1">
      <alignment horizontal="right" vertical="top" wrapText="1"/>
    </xf>
    <xf numFmtId="0" fontId="2" fillId="4" borderId="5" xfId="0" applyFont="1" applyFill="1" applyBorder="1" applyAlignment="1" applyProtection="1">
      <alignment horizontal="left" vertical="center"/>
      <protection locked="0"/>
    </xf>
    <xf numFmtId="0" fontId="2" fillId="4" borderId="6" xfId="0" applyFont="1" applyFill="1" applyBorder="1" applyAlignment="1" applyProtection="1">
      <alignment horizontal="right" vertical="center"/>
      <protection locked="0"/>
    </xf>
    <xf numFmtId="0" fontId="2" fillId="4" borderId="7" xfId="0" applyFont="1" applyFill="1" applyBorder="1" applyAlignment="1" applyProtection="1">
      <alignment horizontal="right" vertical="center"/>
      <protection locked="0"/>
    </xf>
    <xf numFmtId="3" fontId="5" fillId="5" borderId="12" xfId="0" applyNumberFormat="1" applyFont="1" applyFill="1" applyBorder="1" applyAlignment="1">
      <alignment horizontal="right" vertical="top" wrapText="1"/>
    </xf>
    <xf numFmtId="0" fontId="2" fillId="5" borderId="5" xfId="0" applyFont="1" applyFill="1" applyBorder="1" applyAlignment="1" applyProtection="1">
      <alignment horizontal="left" vertical="center"/>
      <protection locked="0"/>
    </xf>
    <xf numFmtId="0" fontId="2" fillId="5" borderId="6" xfId="0" applyFont="1" applyFill="1" applyBorder="1" applyAlignment="1" applyProtection="1">
      <alignment horizontal="left" vertical="center"/>
      <protection locked="0"/>
    </xf>
    <xf numFmtId="0" fontId="2" fillId="5" borderId="7" xfId="0" applyFont="1" applyFill="1" applyBorder="1" applyAlignment="1" applyProtection="1">
      <alignment horizontal="left" vertical="center"/>
      <protection locked="0"/>
    </xf>
    <xf numFmtId="3" fontId="5" fillId="9" borderId="12" xfId="0" applyNumberFormat="1" applyFont="1" applyFill="1" applyBorder="1" applyAlignment="1">
      <alignment horizontal="right" vertical="top" wrapText="1"/>
    </xf>
    <xf numFmtId="0" fontId="2" fillId="9" borderId="5" xfId="0" applyFont="1" applyFill="1" applyBorder="1" applyAlignment="1" applyProtection="1">
      <alignment horizontal="left" vertical="center"/>
      <protection locked="0"/>
    </xf>
    <xf numFmtId="0" fontId="2" fillId="9" borderId="6" xfId="0" applyFont="1" applyFill="1" applyBorder="1" applyAlignment="1" applyProtection="1">
      <alignment horizontal="left" vertical="center"/>
      <protection locked="0"/>
    </xf>
    <xf numFmtId="0" fontId="2" fillId="9" borderId="7" xfId="0" applyFont="1" applyFill="1" applyBorder="1" applyAlignment="1" applyProtection="1">
      <alignment horizontal="left" vertical="center"/>
      <protection locked="0"/>
    </xf>
    <xf numFmtId="3" fontId="5" fillId="10" borderId="12" xfId="0" applyNumberFormat="1" applyFont="1" applyFill="1" applyBorder="1" applyAlignment="1">
      <alignment horizontal="right" vertical="top" wrapText="1"/>
    </xf>
    <xf numFmtId="3" fontId="5" fillId="10" borderId="13" xfId="0" applyNumberFormat="1" applyFont="1" applyFill="1" applyBorder="1" applyAlignment="1">
      <alignment horizontal="right" vertical="top" wrapText="1"/>
    </xf>
    <xf numFmtId="3" fontId="5" fillId="11" borderId="12" xfId="0" applyNumberFormat="1" applyFont="1" applyFill="1" applyBorder="1" applyAlignment="1">
      <alignment horizontal="right" vertical="top" wrapText="1"/>
    </xf>
    <xf numFmtId="0" fontId="2" fillId="10" borderId="5" xfId="0" applyFont="1" applyFill="1" applyBorder="1" applyAlignment="1" applyProtection="1">
      <alignment horizontal="left" vertical="center"/>
      <protection locked="0"/>
    </xf>
    <xf numFmtId="0" fontId="2" fillId="10" borderId="6" xfId="0" applyFont="1" applyFill="1" applyBorder="1" applyAlignment="1" applyProtection="1">
      <alignment horizontal="left" vertical="center"/>
      <protection locked="0"/>
    </xf>
    <xf numFmtId="0" fontId="2" fillId="10" borderId="7" xfId="0" applyFont="1" applyFill="1" applyBorder="1" applyAlignment="1" applyProtection="1">
      <alignment horizontal="left" vertical="center"/>
      <protection locked="0"/>
    </xf>
    <xf numFmtId="0" fontId="2" fillId="11" borderId="5" xfId="0" applyFont="1" applyFill="1" applyBorder="1" applyAlignment="1" applyProtection="1">
      <alignment horizontal="left" vertical="center"/>
      <protection locked="0"/>
    </xf>
    <xf numFmtId="0" fontId="2" fillId="11" borderId="6" xfId="0" applyFont="1" applyFill="1" applyBorder="1" applyAlignment="1" applyProtection="1">
      <alignment horizontal="left" vertical="center"/>
      <protection locked="0"/>
    </xf>
    <xf numFmtId="0" fontId="2" fillId="11" borderId="7"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xf>
    <xf numFmtId="0" fontId="2" fillId="0" borderId="4"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protection locked="0"/>
    </xf>
    <xf numFmtId="4" fontId="5" fillId="0" borderId="13" xfId="0" applyNumberFormat="1" applyFont="1" applyFill="1" applyBorder="1" applyAlignment="1" applyProtection="1">
      <alignment horizontal="left" vertical="center"/>
      <protection locked="0"/>
    </xf>
    <xf numFmtId="4" fontId="7" fillId="0" borderId="13" xfId="0" applyNumberFormat="1" applyFont="1" applyBorder="1" applyAlignment="1">
      <alignment horizontal="left"/>
    </xf>
    <xf numFmtId="3" fontId="7" fillId="0" borderId="13" xfId="0" applyNumberFormat="1" applyFont="1" applyBorder="1" applyAlignment="1">
      <alignment horizontal="right"/>
    </xf>
    <xf numFmtId="3" fontId="7" fillId="4" borderId="13" xfId="0" applyNumberFormat="1" applyFont="1" applyFill="1" applyBorder="1" applyAlignment="1">
      <alignment horizontal="right"/>
    </xf>
    <xf numFmtId="0" fontId="2" fillId="0" borderId="2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4" fontId="5" fillId="4" borderId="13" xfId="0" applyNumberFormat="1" applyFont="1" applyFill="1" applyBorder="1" applyAlignment="1" applyProtection="1">
      <alignment horizontal="left" vertical="center"/>
      <protection locked="0"/>
    </xf>
    <xf numFmtId="3" fontId="7" fillId="4" borderId="13" xfId="0" applyNumberFormat="1" applyFont="1" applyFill="1" applyBorder="1" applyAlignment="1">
      <alignment horizontal="left"/>
    </xf>
    <xf numFmtId="0" fontId="0" fillId="0" borderId="0" xfId="0" applyAlignment="1"/>
    <xf numFmtId="3" fontId="5" fillId="4" borderId="12" xfId="0" applyNumberFormat="1" applyFont="1" applyFill="1" applyBorder="1" applyAlignment="1">
      <alignment vertical="top" wrapText="1"/>
    </xf>
    <xf numFmtId="4" fontId="5" fillId="4" borderId="13" xfId="0" applyNumberFormat="1" applyFont="1" applyFill="1" applyBorder="1" applyAlignment="1" applyProtection="1">
      <alignment vertical="center"/>
      <protection locked="0"/>
    </xf>
    <xf numFmtId="3" fontId="7" fillId="4" borderId="13" xfId="0" applyNumberFormat="1" applyFont="1" applyFill="1" applyBorder="1" applyAlignment="1"/>
    <xf numFmtId="3" fontId="5" fillId="5" borderId="12" xfId="0" applyNumberFormat="1" applyFont="1" applyFill="1" applyBorder="1" applyAlignment="1">
      <alignment vertical="top" wrapText="1"/>
    </xf>
    <xf numFmtId="4" fontId="5" fillId="5" borderId="13" xfId="0" applyNumberFormat="1" applyFont="1" applyFill="1" applyBorder="1" applyAlignment="1" applyProtection="1">
      <alignment vertical="center"/>
      <protection locked="0"/>
    </xf>
    <xf numFmtId="3" fontId="7" fillId="5" borderId="13" xfId="0" applyNumberFormat="1" applyFont="1" applyFill="1" applyBorder="1" applyAlignment="1"/>
    <xf numFmtId="4" fontId="5" fillId="5" borderId="13" xfId="0" applyNumberFormat="1" applyFont="1" applyFill="1" applyBorder="1" applyAlignment="1" applyProtection="1">
      <alignment horizontal="left" vertical="center"/>
      <protection locked="0"/>
    </xf>
    <xf numFmtId="3" fontId="7" fillId="5" borderId="13" xfId="0" applyNumberFormat="1" applyFont="1" applyFill="1" applyBorder="1" applyAlignment="1">
      <alignment horizontal="left"/>
    </xf>
    <xf numFmtId="3" fontId="7" fillId="9" borderId="13" xfId="0" applyNumberFormat="1" applyFont="1" applyFill="1" applyBorder="1" applyAlignment="1">
      <alignment horizontal="right"/>
    </xf>
    <xf numFmtId="3" fontId="7" fillId="10" borderId="13" xfId="0" applyNumberFormat="1" applyFont="1" applyFill="1" applyBorder="1" applyAlignment="1">
      <alignment horizontal="right"/>
    </xf>
    <xf numFmtId="4" fontId="5" fillId="10" borderId="13" xfId="0" applyNumberFormat="1" applyFont="1" applyFill="1" applyBorder="1" applyAlignment="1" applyProtection="1">
      <alignment horizontal="left" vertical="center"/>
      <protection locked="0"/>
    </xf>
    <xf numFmtId="3" fontId="7" fillId="10" borderId="13" xfId="0" applyNumberFormat="1" applyFont="1" applyFill="1" applyBorder="1" applyAlignment="1">
      <alignment horizontal="left"/>
    </xf>
    <xf numFmtId="4" fontId="5" fillId="11" borderId="13" xfId="0" applyNumberFormat="1" applyFont="1" applyFill="1" applyBorder="1" applyAlignment="1" applyProtection="1">
      <alignment horizontal="left" vertical="center"/>
      <protection locked="0"/>
    </xf>
    <xf numFmtId="3" fontId="7" fillId="11" borderId="13" xfId="0" applyNumberFormat="1" applyFont="1" applyFill="1" applyBorder="1" applyAlignment="1">
      <alignment horizontal="left"/>
    </xf>
    <xf numFmtId="3" fontId="7" fillId="11" borderId="13" xfId="0" applyNumberFormat="1" applyFont="1" applyFill="1" applyBorder="1" applyAlignment="1">
      <alignment horizontal="right"/>
    </xf>
    <xf numFmtId="0" fontId="2" fillId="0" borderId="30" xfId="0" applyFont="1" applyFill="1" applyBorder="1" applyAlignment="1" applyProtection="1">
      <alignment horizontal="right" vertical="center"/>
    </xf>
    <xf numFmtId="0" fontId="2" fillId="0" borderId="29" xfId="0" applyFont="1" applyFill="1" applyBorder="1" applyAlignment="1" applyProtection="1">
      <alignment horizontal="right" vertical="center"/>
    </xf>
    <xf numFmtId="0" fontId="2" fillId="0" borderId="30" xfId="0" applyFont="1" applyFill="1" applyBorder="1" applyAlignment="1" applyProtection="1">
      <alignment horizontal="left" vertical="center"/>
    </xf>
    <xf numFmtId="0" fontId="2" fillId="0" borderId="29" xfId="0" applyFont="1" applyFill="1" applyBorder="1" applyAlignment="1" applyProtection="1">
      <alignment horizontal="left" vertical="center"/>
    </xf>
    <xf numFmtId="0" fontId="2" fillId="4" borderId="7" xfId="0" applyFont="1" applyFill="1" applyBorder="1" applyAlignment="1" applyProtection="1">
      <alignment horizontal="left" vertical="center"/>
      <protection locked="0"/>
    </xf>
    <xf numFmtId="49" fontId="4" fillId="11" borderId="8" xfId="1" applyNumberFormat="1" applyFont="1" applyFill="1" applyBorder="1" applyAlignment="1" applyProtection="1">
      <alignment horizontal="left" vertical="center" wrapText="1"/>
      <protection locked="0"/>
    </xf>
    <xf numFmtId="49" fontId="4" fillId="11" borderId="9"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xf>
    <xf numFmtId="4" fontId="7" fillId="5" borderId="13" xfId="0" applyNumberFormat="1" applyFont="1" applyFill="1" applyBorder="1" applyAlignment="1">
      <alignment horizontal="right"/>
    </xf>
    <xf numFmtId="4" fontId="7" fillId="5" borderId="13" xfId="0" applyNumberFormat="1" applyFont="1" applyFill="1" applyBorder="1" applyAlignment="1">
      <alignment horizontal="left"/>
    </xf>
    <xf numFmtId="4" fontId="5" fillId="9" borderId="13" xfId="0" applyNumberFormat="1" applyFont="1" applyFill="1" applyBorder="1" applyAlignment="1" applyProtection="1">
      <alignment horizontal="left" vertical="center"/>
      <protection locked="0"/>
    </xf>
    <xf numFmtId="4" fontId="7" fillId="9" borderId="13" xfId="0" applyNumberFormat="1" applyFont="1" applyFill="1" applyBorder="1" applyAlignment="1">
      <alignment horizontal="right"/>
    </xf>
    <xf numFmtId="4" fontId="7" fillId="9" borderId="13" xfId="0" applyNumberFormat="1" applyFont="1" applyFill="1" applyBorder="1" applyAlignment="1">
      <alignment horizontal="left"/>
    </xf>
    <xf numFmtId="4" fontId="7" fillId="10" borderId="13" xfId="0" applyNumberFormat="1" applyFont="1" applyFill="1" applyBorder="1" applyAlignment="1">
      <alignment horizontal="right"/>
    </xf>
    <xf numFmtId="4" fontId="7" fillId="10" borderId="13" xfId="0" applyNumberFormat="1" applyFont="1" applyFill="1" applyBorder="1" applyAlignment="1">
      <alignment horizontal="left"/>
    </xf>
    <xf numFmtId="3" fontId="5" fillId="4" borderId="13" xfId="0" applyNumberFormat="1" applyFont="1" applyFill="1" applyBorder="1" applyAlignment="1" applyProtection="1">
      <alignment horizontal="right" vertical="center" wrapText="1"/>
      <protection locked="0"/>
    </xf>
    <xf numFmtId="3" fontId="5" fillId="4" borderId="13" xfId="0" applyNumberFormat="1" applyFont="1" applyFill="1" applyBorder="1" applyAlignment="1" applyProtection="1">
      <alignment horizontal="left" vertical="center" wrapText="1"/>
      <protection locked="0"/>
    </xf>
    <xf numFmtId="3" fontId="5" fillId="5" borderId="13" xfId="0" applyNumberFormat="1" applyFont="1" applyFill="1" applyBorder="1" applyAlignment="1" applyProtection="1">
      <alignment horizontal="left" vertical="center" wrapText="1"/>
      <protection locked="0"/>
    </xf>
    <xf numFmtId="3" fontId="5" fillId="9" borderId="13" xfId="0" applyNumberFormat="1" applyFont="1" applyFill="1" applyBorder="1" applyAlignment="1" applyProtection="1">
      <alignment horizontal="left" vertical="center" wrapText="1"/>
      <protection locked="0"/>
    </xf>
    <xf numFmtId="3" fontId="5" fillId="10" borderId="13" xfId="0" applyNumberFormat="1" applyFont="1" applyFill="1" applyBorder="1" applyAlignment="1" applyProtection="1">
      <alignment horizontal="left" vertical="center" wrapText="1"/>
      <protection locked="0"/>
    </xf>
    <xf numFmtId="0" fontId="7" fillId="0" borderId="0" xfId="0" applyFont="1" applyFill="1" applyAlignment="1">
      <alignment horizontal="left" wrapText="1"/>
    </xf>
    <xf numFmtId="3" fontId="5" fillId="0" borderId="12" xfId="0" quotePrefix="1" applyNumberFormat="1" applyFont="1" applyFill="1" applyBorder="1" applyAlignment="1">
      <alignment horizontal="left" vertical="top" wrapText="1"/>
    </xf>
    <xf numFmtId="3" fontId="6" fillId="0" borderId="0" xfId="0" applyNumberFormat="1" applyFont="1" applyFill="1" applyAlignment="1">
      <alignment horizontal="left" vertical="top" wrapText="1"/>
    </xf>
    <xf numFmtId="3" fontId="8" fillId="13" borderId="12" xfId="0" applyNumberFormat="1" applyFont="1" applyFill="1" applyBorder="1" applyAlignment="1">
      <alignment horizontal="center" vertical="top" wrapText="1"/>
    </xf>
    <xf numFmtId="1" fontId="8" fillId="13" borderId="12" xfId="0" applyNumberFormat="1" applyFont="1" applyFill="1" applyBorder="1" applyAlignment="1">
      <alignment horizontal="center" vertical="top" wrapText="1"/>
    </xf>
    <xf numFmtId="0" fontId="5" fillId="13" borderId="13" xfId="0" applyNumberFormat="1" applyFont="1" applyFill="1" applyBorder="1" applyAlignment="1">
      <alignment horizontal="left" vertical="top" wrapText="1"/>
    </xf>
    <xf numFmtId="3" fontId="5" fillId="13" borderId="12" xfId="0" applyNumberFormat="1" applyFont="1" applyFill="1" applyBorder="1" applyAlignment="1">
      <alignment horizontal="center" vertical="top" wrapText="1"/>
    </xf>
    <xf numFmtId="1" fontId="5" fillId="13" borderId="12" xfId="0" applyNumberFormat="1" applyFont="1" applyFill="1" applyBorder="1" applyAlignment="1">
      <alignment horizontal="center" vertical="top" wrapText="1"/>
    </xf>
    <xf numFmtId="49" fontId="5" fillId="13" borderId="13" xfId="0" applyNumberFormat="1" applyFont="1" applyFill="1" applyBorder="1" applyAlignment="1">
      <alignment horizontal="left" vertical="top" wrapText="1"/>
    </xf>
    <xf numFmtId="0" fontId="7" fillId="0" borderId="0" xfId="0" applyFont="1" applyFill="1" applyAlignment="1">
      <alignment horizontal="left" wrapText="1"/>
    </xf>
    <xf numFmtId="0" fontId="7" fillId="0" borderId="0" xfId="0" applyFont="1" applyAlignment="1">
      <alignment vertical="center"/>
    </xf>
    <xf numFmtId="3" fontId="7" fillId="0" borderId="0" xfId="0" applyNumberFormat="1" applyFont="1" applyAlignment="1">
      <alignment vertical="center"/>
    </xf>
    <xf numFmtId="0" fontId="7" fillId="0" borderId="0" xfId="0" applyFont="1" applyAlignment="1">
      <alignment horizontal="right" vertical="center"/>
    </xf>
    <xf numFmtId="0" fontId="0" fillId="0" borderId="0" xfId="0" applyAlignment="1">
      <alignment horizontal="right" indent="1"/>
    </xf>
  </cellXfs>
  <cellStyles count="2">
    <cellStyle name="Standard" xfId="0" builtinId="0"/>
    <cellStyle name="Standard 5" xfId="1" xr:uid="{55D26967-9C21-4C3B-8F93-D127E98401C6}"/>
  </cellStyles>
  <dxfs count="8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achmeldung%20Fr.%20L&#252;deman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tionen"/>
      <sheetName val="Tabelle2"/>
    </sheetNames>
    <sheetDataSet>
      <sheetData sheetId="0" refreshError="1"/>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D8726-5DE0-484A-A771-2A375D1EDE17}">
  <dimension ref="A2:V28"/>
  <sheetViews>
    <sheetView tabSelected="1" topLeftCell="E1" zoomScale="70" zoomScaleNormal="70" workbookViewId="0">
      <selection activeCell="H25" sqref="H25:O30"/>
    </sheetView>
  </sheetViews>
  <sheetFormatPr baseColWidth="10" defaultRowHeight="15" x14ac:dyDescent="0.25"/>
  <cols>
    <col min="1" max="1" width="29.5703125" customWidth="1"/>
    <col min="2" max="2" width="15.140625" customWidth="1"/>
    <col min="3" max="3" width="15.42578125" customWidth="1"/>
    <col min="4" max="4" width="17.85546875" customWidth="1"/>
    <col min="5" max="5" width="15.42578125" customWidth="1"/>
    <col min="6" max="6" width="15.140625" customWidth="1"/>
    <col min="7" max="7" width="15.7109375" customWidth="1"/>
    <col min="8" max="8" width="15.5703125" customWidth="1"/>
    <col min="9" max="9" width="15.7109375" customWidth="1"/>
    <col min="10" max="10" width="16.140625" customWidth="1"/>
    <col min="11" max="11" width="15.7109375" bestFit="1" customWidth="1"/>
    <col min="12" max="12" width="15.42578125" customWidth="1"/>
    <col min="13" max="13" width="15.5703125" customWidth="1"/>
    <col min="14" max="14" width="16.28515625" customWidth="1"/>
    <col min="15" max="15" width="14.85546875" customWidth="1"/>
    <col min="16" max="16" width="16.5703125" customWidth="1"/>
    <col min="17" max="17" width="15.7109375" bestFit="1" customWidth="1"/>
    <col min="18" max="18" width="14.7109375" customWidth="1"/>
    <col min="19" max="19" width="15.85546875" bestFit="1" customWidth="1"/>
    <col min="20" max="20" width="20.28515625" bestFit="1" customWidth="1"/>
    <col min="21" max="22" width="22.28515625" customWidth="1"/>
  </cols>
  <sheetData>
    <row r="2" spans="1:22" ht="42" customHeight="1" x14ac:dyDescent="0.25">
      <c r="A2" s="44"/>
      <c r="B2" s="46" t="s">
        <v>1381</v>
      </c>
      <c r="C2" s="47" t="s">
        <v>1382</v>
      </c>
      <c r="D2" s="44" t="s">
        <v>1383</v>
      </c>
      <c r="E2" s="44" t="s">
        <v>1384</v>
      </c>
      <c r="F2" s="44" t="s">
        <v>1385</v>
      </c>
      <c r="G2" s="44" t="s">
        <v>1386</v>
      </c>
      <c r="H2" s="48" t="s">
        <v>1387</v>
      </c>
      <c r="I2" s="44" t="s">
        <v>1388</v>
      </c>
      <c r="J2" s="44" t="s">
        <v>1389</v>
      </c>
      <c r="K2" s="48" t="s">
        <v>1390</v>
      </c>
      <c r="L2" s="44" t="s">
        <v>1391</v>
      </c>
      <c r="M2" s="44" t="s">
        <v>1392</v>
      </c>
      <c r="N2" s="48" t="s">
        <v>1393</v>
      </c>
      <c r="O2" s="44" t="s">
        <v>1394</v>
      </c>
      <c r="P2" s="44" t="s">
        <v>1395</v>
      </c>
      <c r="Q2" s="48" t="s">
        <v>1396</v>
      </c>
      <c r="R2" s="44" t="s">
        <v>1397</v>
      </c>
      <c r="S2" s="44" t="s">
        <v>1398</v>
      </c>
      <c r="T2" s="48" t="s">
        <v>1399</v>
      </c>
      <c r="U2" s="44" t="s">
        <v>1400</v>
      </c>
      <c r="V2" s="44" t="s">
        <v>1401</v>
      </c>
    </row>
    <row r="3" spans="1:22" ht="15.75" x14ac:dyDescent="0.3">
      <c r="A3" s="31" t="s">
        <v>1402</v>
      </c>
      <c r="B3" s="32">
        <f>'pflichtig (Bau 23_60_66)'!W84</f>
        <v>5633784.1500000004</v>
      </c>
      <c r="C3" s="33">
        <f>'pflichtig (Bau 23_60_66)'!X84</f>
        <v>42881750.120000005</v>
      </c>
      <c r="D3" s="34">
        <f>'pflichtig (Bau 23_60_66)'!Y84</f>
        <v>340900</v>
      </c>
      <c r="E3" s="34">
        <f>'pflichtig (Bau 23_60_66)'!Z84</f>
        <v>40270785.329999991</v>
      </c>
      <c r="F3" s="34">
        <f>'pflichtig (Bau 23_60_66)'!AA84</f>
        <v>4575000</v>
      </c>
      <c r="G3" s="34">
        <f>'pflichtig (Bau 23_60_66)'!AC84</f>
        <v>46273700</v>
      </c>
      <c r="H3" s="35">
        <f t="shared" ref="H3:H8" si="0">F3-G3</f>
        <v>-41698700</v>
      </c>
      <c r="I3" s="34">
        <f>'pflichtig (Bau 23_60_66)'!AF84</f>
        <v>5002100</v>
      </c>
      <c r="J3" s="34">
        <f>'pflichtig (Bau 23_60_66)'!AH84</f>
        <v>63546000</v>
      </c>
      <c r="K3" s="35">
        <f t="shared" ref="K3:K8" si="1">I3-J3</f>
        <v>-58543900</v>
      </c>
      <c r="L3" s="34">
        <f>'pflichtig (Bau 23_60_66)'!AK84</f>
        <v>3402900</v>
      </c>
      <c r="M3" s="34">
        <f>'pflichtig (Bau 23_60_66)'!AM84</f>
        <v>44466800</v>
      </c>
      <c r="N3" s="35">
        <f t="shared" ref="N3:N8" si="2">L3-M3</f>
        <v>-41063900</v>
      </c>
      <c r="O3" s="34">
        <f>'pflichtig (Bau 23_60_66)'!AP84</f>
        <v>75900</v>
      </c>
      <c r="P3" s="34">
        <f>'pflichtig (Bau 23_60_66)'!AR84</f>
        <v>14122000</v>
      </c>
      <c r="Q3" s="35">
        <f t="shared" ref="Q3:Q8" si="3">O3-P3</f>
        <v>-14046100</v>
      </c>
      <c r="R3" s="34">
        <f>'pflichtig (Bau 23_60_66)'!AU84</f>
        <v>0</v>
      </c>
      <c r="S3" s="34">
        <f>'pflichtig (Bau 23_60_66)'!AW84</f>
        <v>113352400</v>
      </c>
      <c r="T3" s="35">
        <f t="shared" ref="T3:T8" si="4">R3-S3</f>
        <v>-113352400</v>
      </c>
      <c r="U3" s="34">
        <f>'pflichtig (Bau 23_60_66)'!AY84</f>
        <v>19030584.149999999</v>
      </c>
      <c r="V3" s="34">
        <f>'pflichtig (Bau 23_60_66)'!AZ84</f>
        <v>367023735.44999999</v>
      </c>
    </row>
    <row r="4" spans="1:22" ht="15.75" x14ac:dyDescent="0.3">
      <c r="A4" s="54" t="s">
        <v>1425</v>
      </c>
      <c r="B4" s="32">
        <f ca="1">'pflichtig (Bau 23_60_66)'!W85</f>
        <v>0</v>
      </c>
      <c r="C4" s="33">
        <f ca="1">'pflichtig (Bau 23_60_66)'!X85</f>
        <v>0</v>
      </c>
      <c r="D4" s="34">
        <f ca="1">'pflichtig (Bau 23_60_66)'!Y85</f>
        <v>0</v>
      </c>
      <c r="E4" s="34">
        <f ca="1">'pflichtig (Bau 23_60_66)'!Z85</f>
        <v>0</v>
      </c>
      <c r="F4" s="34">
        <f ca="1">'pflichtig (Bau 23_60_66)'!AA85</f>
        <v>0</v>
      </c>
      <c r="G4" s="34">
        <f ca="1">'pflichtig (Bau 23_60_66)'!AC85</f>
        <v>50000</v>
      </c>
      <c r="H4" s="35">
        <f t="shared" ca="1" si="0"/>
        <v>-50000</v>
      </c>
      <c r="I4" s="34">
        <f ca="1">'pflichtig (Bau 23_60_66)'!AF85</f>
        <v>0</v>
      </c>
      <c r="J4" s="34">
        <f ca="1">'pflichtig (Bau 23_60_66)'!AH85</f>
        <v>50000</v>
      </c>
      <c r="K4" s="35">
        <f t="shared" ca="1" si="1"/>
        <v>-50000</v>
      </c>
      <c r="L4" s="34">
        <f ca="1">'pflichtig (Bau 23_60_66)'!AK85</f>
        <v>0</v>
      </c>
      <c r="M4" s="34">
        <f ca="1">'pflichtig (Bau 23_60_66)'!AM85</f>
        <v>120000</v>
      </c>
      <c r="N4" s="35">
        <f t="shared" ca="1" si="2"/>
        <v>-120000</v>
      </c>
      <c r="O4" s="34">
        <f ca="1">'pflichtig (Bau 23_60_66)'!AP85</f>
        <v>0</v>
      </c>
      <c r="P4" s="34">
        <f ca="1">'pflichtig (Bau 23_60_66)'!AR85</f>
        <v>310000</v>
      </c>
      <c r="Q4" s="35">
        <f t="shared" ca="1" si="3"/>
        <v>-310000</v>
      </c>
      <c r="R4" s="34">
        <f ca="1">'pflichtig (Bau 23_60_66)'!AU85</f>
        <v>0</v>
      </c>
      <c r="S4" s="34">
        <f ca="1">'pflichtig (Bau 23_60_66)'!AW85</f>
        <v>5970000</v>
      </c>
      <c r="T4" s="35">
        <f t="shared" ca="1" si="4"/>
        <v>-5970000</v>
      </c>
      <c r="U4" s="34">
        <f ca="1">'pflichtig (Bau 23_60_66)'!AY85</f>
        <v>0</v>
      </c>
      <c r="V4" s="34">
        <f ca="1">'pflichtig (Bau 23_60_66)'!AZ85</f>
        <v>6526500</v>
      </c>
    </row>
    <row r="5" spans="1:22" ht="15.75" x14ac:dyDescent="0.3">
      <c r="A5" s="31" t="s">
        <v>1403</v>
      </c>
      <c r="B5" s="36">
        <f>'freiwilig (Bau 23_60_66)'!W28</f>
        <v>16448811.82</v>
      </c>
      <c r="C5" s="37">
        <f>'freiwilig (Bau 23_60_66)'!X28</f>
        <v>40634509.100000001</v>
      </c>
      <c r="D5" s="38">
        <f>'freiwilig (Bau 23_60_66)'!Y28</f>
        <v>0</v>
      </c>
      <c r="E5" s="38">
        <f>'freiwilig (Bau 23_60_66)'!Z28</f>
        <v>3670491.26</v>
      </c>
      <c r="F5" s="38">
        <f>'freiwilig (Bau 23_60_66)'!AA28</f>
        <v>244400</v>
      </c>
      <c r="G5" s="38">
        <f>'freiwilig (Bau 23_60_66)'!AC28</f>
        <v>3160400</v>
      </c>
      <c r="H5" s="39">
        <f t="shared" si="0"/>
        <v>-2916000</v>
      </c>
      <c r="I5" s="38">
        <f>'freiwilig (Bau 23_60_66)'!AF28</f>
        <v>3966500</v>
      </c>
      <c r="J5" s="38">
        <f>'freiwilig (Bau 23_60_66)'!AH28</f>
        <v>1627000</v>
      </c>
      <c r="K5" s="39">
        <f t="shared" si="1"/>
        <v>2339500</v>
      </c>
      <c r="L5" s="38">
        <f>'freiwilig (Bau 23_60_66)'!AK28</f>
        <v>0</v>
      </c>
      <c r="M5" s="38">
        <f>'freiwilig (Bau 23_60_66)'!AM28</f>
        <v>1520000</v>
      </c>
      <c r="N5" s="39">
        <f t="shared" si="2"/>
        <v>-1520000</v>
      </c>
      <c r="O5" s="38">
        <f>'freiwilig (Bau 23_60_66)'!AP28</f>
        <v>0</v>
      </c>
      <c r="P5" s="38">
        <f>'freiwilig (Bau 23_60_66)'!AR28</f>
        <v>1353000</v>
      </c>
      <c r="Q5" s="39">
        <f t="shared" si="3"/>
        <v>-1353000</v>
      </c>
      <c r="R5" s="38">
        <f>'freiwilig (Bau 23_60_66)'!AU28</f>
        <v>0</v>
      </c>
      <c r="S5" s="38">
        <f>'freiwilig (Bau 23_60_66)'!AW28</f>
        <v>7370000</v>
      </c>
      <c r="T5" s="39">
        <f t="shared" si="4"/>
        <v>-7370000</v>
      </c>
      <c r="U5" s="38">
        <f>'freiwilig (Bau 23_60_66)'!AY28</f>
        <v>20659711.82</v>
      </c>
      <c r="V5" s="38">
        <f>'freiwilig (Bau 23_60_66)'!AZ28</f>
        <v>59536500.359999999</v>
      </c>
    </row>
    <row r="6" spans="1:22" ht="15.75" x14ac:dyDescent="0.3">
      <c r="A6" s="54" t="s">
        <v>1425</v>
      </c>
      <c r="B6" s="36">
        <f ca="1">'freiwilig (Bau 23_60_66)'!W29</f>
        <v>0</v>
      </c>
      <c r="C6" s="37">
        <f ca="1">'freiwilig (Bau 23_60_66)'!X29</f>
        <v>0</v>
      </c>
      <c r="D6" s="38">
        <f ca="1">'freiwilig (Bau 23_60_66)'!Y29</f>
        <v>0</v>
      </c>
      <c r="E6" s="38">
        <f ca="1">'freiwilig (Bau 23_60_66)'!Z29</f>
        <v>0</v>
      </c>
      <c r="F6" s="38">
        <f ca="1">'freiwilig (Bau 23_60_66)'!AA29</f>
        <v>0</v>
      </c>
      <c r="G6" s="38">
        <f ca="1">'freiwilig (Bau 23_60_66)'!AC29</f>
        <v>135000</v>
      </c>
      <c r="H6" s="39">
        <f t="shared" ca="1" si="0"/>
        <v>-135000</v>
      </c>
      <c r="I6" s="38">
        <f ca="1">'freiwilig (Bau 23_60_66)'!AF29</f>
        <v>0</v>
      </c>
      <c r="J6" s="38">
        <f ca="1">'freiwilig (Bau 23_60_66)'!AH29</f>
        <v>65000</v>
      </c>
      <c r="K6" s="39">
        <f t="shared" ca="1" si="1"/>
        <v>-65000</v>
      </c>
      <c r="L6" s="38">
        <f ca="1">'freiwilig (Bau 23_60_66)'!AK29</f>
        <v>0</v>
      </c>
      <c r="M6" s="38">
        <f ca="1">'freiwilig (Bau 23_60_66)'!AM29</f>
        <v>170000</v>
      </c>
      <c r="N6" s="39">
        <f t="shared" ca="1" si="2"/>
        <v>-170000</v>
      </c>
      <c r="O6" s="38">
        <f ca="1">'freiwilig (Bau 23_60_66)'!AP29</f>
        <v>0</v>
      </c>
      <c r="P6" s="38">
        <f ca="1">'freiwilig (Bau 23_60_66)'!AR29</f>
        <v>335000</v>
      </c>
      <c r="Q6" s="39">
        <f t="shared" ca="1" si="3"/>
        <v>-335000</v>
      </c>
      <c r="R6" s="38">
        <f ca="1">'freiwilig (Bau 23_60_66)'!AU29</f>
        <v>0</v>
      </c>
      <c r="S6" s="38">
        <f ca="1">'freiwilig (Bau 23_60_66)'!AW29</f>
        <v>0</v>
      </c>
      <c r="T6" s="39">
        <f t="shared" ca="1" si="4"/>
        <v>0</v>
      </c>
      <c r="U6" s="38">
        <f ca="1">'freiwilig (Bau 23_60_66)'!AY29</f>
        <v>0</v>
      </c>
      <c r="V6" s="38">
        <f ca="1">'freiwilig (Bau 23_60_66)'!AZ29</f>
        <v>718500</v>
      </c>
    </row>
    <row r="7" spans="1:22" ht="15.75" x14ac:dyDescent="0.3">
      <c r="A7" s="31" t="s">
        <v>1404</v>
      </c>
      <c r="B7" s="40">
        <f>'Sonstiges (Spalte fr_pfl)'!W242</f>
        <v>22876997.5</v>
      </c>
      <c r="C7" s="41">
        <f>'Sonstiges (Spalte fr_pfl)'!X242</f>
        <v>16805374.020000003</v>
      </c>
      <c r="D7" s="42">
        <f>'Sonstiges (Spalte fr_pfl)'!Y242</f>
        <v>92354832.200000003</v>
      </c>
      <c r="E7" s="42">
        <f>'Sonstiges (Spalte fr_pfl)'!Z242</f>
        <v>7501033.2800000012</v>
      </c>
      <c r="F7" s="42">
        <f>'Sonstiges (Spalte fr_pfl)'!AA242</f>
        <v>3926500</v>
      </c>
      <c r="G7" s="42">
        <f>'Sonstiges (Spalte fr_pfl)'!AC242</f>
        <v>31817100</v>
      </c>
      <c r="H7" s="43">
        <f t="shared" si="0"/>
        <v>-27890600</v>
      </c>
      <c r="I7" s="42">
        <f>'Sonstiges (Spalte fr_pfl)'!AF242</f>
        <v>30642300</v>
      </c>
      <c r="J7" s="42">
        <f>'Sonstiges (Spalte fr_pfl)'!AH242</f>
        <v>38177000</v>
      </c>
      <c r="K7" s="43">
        <f t="shared" si="1"/>
        <v>-7534700</v>
      </c>
      <c r="L7" s="42">
        <f>'Sonstiges (Spalte fr_pfl)'!AK242</f>
        <v>12870600</v>
      </c>
      <c r="M7" s="42">
        <f>'Sonstiges (Spalte fr_pfl)'!AM242</f>
        <v>19537900</v>
      </c>
      <c r="N7" s="43">
        <f t="shared" si="2"/>
        <v>-6667300</v>
      </c>
      <c r="O7" s="42">
        <f>'Sonstiges (Spalte fr_pfl)'!AP242</f>
        <v>2899000</v>
      </c>
      <c r="P7" s="42">
        <f>'Sonstiges (Spalte fr_pfl)'!AR242</f>
        <v>7535400</v>
      </c>
      <c r="Q7" s="43">
        <f t="shared" si="3"/>
        <v>-4636400</v>
      </c>
      <c r="R7" s="42">
        <f>'Sonstiges (Spalte fr_pfl)'!AU242</f>
        <v>509000</v>
      </c>
      <c r="S7" s="42">
        <f>'Sonstiges (Spalte fr_pfl)'!AW242</f>
        <v>3874600</v>
      </c>
      <c r="T7" s="43">
        <f t="shared" si="4"/>
        <v>-3365600</v>
      </c>
      <c r="U7" s="42">
        <f>'Sonstiges (Spalte fr_pfl)'!AY242</f>
        <v>166079229.69999999</v>
      </c>
      <c r="V7" s="42">
        <f>'Sonstiges (Spalte fr_pfl)'!AZ242</f>
        <v>125248407.29999995</v>
      </c>
    </row>
    <row r="8" spans="1:22" ht="15.75" x14ac:dyDescent="0.3">
      <c r="A8" s="54" t="s">
        <v>1425</v>
      </c>
      <c r="B8" s="40">
        <f ca="1">'Sonstiges (Spalte fr_pfl)'!W243</f>
        <v>0</v>
      </c>
      <c r="C8" s="41">
        <f ca="1">'Sonstiges (Spalte fr_pfl)'!X243</f>
        <v>2100.65</v>
      </c>
      <c r="D8" s="42">
        <f ca="1">'Sonstiges (Spalte fr_pfl)'!Y243</f>
        <v>0</v>
      </c>
      <c r="E8" s="42">
        <f ca="1">'Sonstiges (Spalte fr_pfl)'!Z243</f>
        <v>0</v>
      </c>
      <c r="F8" s="42">
        <f ca="1">'Sonstiges (Spalte fr_pfl)'!AA243</f>
        <v>0</v>
      </c>
      <c r="G8" s="42">
        <f ca="1">'Sonstiges (Spalte fr_pfl)'!AC243</f>
        <v>6600</v>
      </c>
      <c r="H8" s="43">
        <f t="shared" ca="1" si="0"/>
        <v>-6600</v>
      </c>
      <c r="I8" s="42">
        <f ca="1">'Sonstiges (Spalte fr_pfl)'!AF243</f>
        <v>0</v>
      </c>
      <c r="J8" s="42">
        <f ca="1">'Sonstiges (Spalte fr_pfl)'!AH243</f>
        <v>0</v>
      </c>
      <c r="K8" s="43">
        <f t="shared" ca="1" si="1"/>
        <v>0</v>
      </c>
      <c r="L8" s="42">
        <f ca="1">'Sonstiges (Spalte fr_pfl)'!AK243</f>
        <v>0</v>
      </c>
      <c r="M8" s="42">
        <f ca="1">'Sonstiges (Spalte fr_pfl)'!AM243</f>
        <v>0</v>
      </c>
      <c r="N8" s="43">
        <f t="shared" ca="1" si="2"/>
        <v>0</v>
      </c>
      <c r="O8" s="42">
        <f ca="1">'Sonstiges (Spalte fr_pfl)'!AP243</f>
        <v>0</v>
      </c>
      <c r="P8" s="42">
        <f ca="1">'Sonstiges (Spalte fr_pfl)'!AR243</f>
        <v>0</v>
      </c>
      <c r="Q8" s="43">
        <f t="shared" ca="1" si="3"/>
        <v>0</v>
      </c>
      <c r="R8" s="42">
        <f ca="1">'Sonstiges (Spalte fr_pfl)'!AU243</f>
        <v>0</v>
      </c>
      <c r="S8" s="42">
        <f ca="1">'Sonstiges (Spalte fr_pfl)'!AW243</f>
        <v>0</v>
      </c>
      <c r="T8" s="43">
        <f t="shared" ca="1" si="4"/>
        <v>0</v>
      </c>
      <c r="U8" s="42">
        <f ca="1">'Sonstiges (Spalte fr_pfl)'!AY243</f>
        <v>0</v>
      </c>
      <c r="V8" s="42">
        <f ca="1">'Sonstiges (Spalte fr_pfl)'!AZ243</f>
        <v>8700.65</v>
      </c>
    </row>
    <row r="9" spans="1:22" ht="15.75" x14ac:dyDescent="0.3">
      <c r="A9" s="49" t="s">
        <v>1426</v>
      </c>
      <c r="B9" s="50">
        <f>B3+B5+B7</f>
        <v>44959593.469999999</v>
      </c>
      <c r="C9" s="50">
        <f>C3+C5+C7</f>
        <v>100321633.24000001</v>
      </c>
      <c r="D9" s="50">
        <f t="shared" ref="D9:V9" si="5">D3+D5+D7</f>
        <v>92695732.200000003</v>
      </c>
      <c r="E9" s="50">
        <f t="shared" si="5"/>
        <v>51442309.86999999</v>
      </c>
      <c r="F9" s="50">
        <f t="shared" si="5"/>
        <v>8745900</v>
      </c>
      <c r="G9" s="50">
        <f t="shared" si="5"/>
        <v>81251200</v>
      </c>
      <c r="H9" s="60">
        <f t="shared" si="5"/>
        <v>-72505300</v>
      </c>
      <c r="I9" s="50">
        <f t="shared" si="5"/>
        <v>39610900</v>
      </c>
      <c r="J9" s="50">
        <f t="shared" si="5"/>
        <v>103350000</v>
      </c>
      <c r="K9" s="60">
        <f t="shared" si="5"/>
        <v>-63739100</v>
      </c>
      <c r="L9" s="50">
        <f t="shared" si="5"/>
        <v>16273500</v>
      </c>
      <c r="M9" s="50">
        <f t="shared" si="5"/>
        <v>65524700</v>
      </c>
      <c r="N9" s="60">
        <f t="shared" si="5"/>
        <v>-49251200</v>
      </c>
      <c r="O9" s="50">
        <f t="shared" si="5"/>
        <v>2974900</v>
      </c>
      <c r="P9" s="50">
        <f t="shared" si="5"/>
        <v>23010400</v>
      </c>
      <c r="Q9" s="60">
        <f t="shared" si="5"/>
        <v>-20035500</v>
      </c>
      <c r="R9" s="50">
        <f t="shared" si="5"/>
        <v>509000</v>
      </c>
      <c r="S9" s="50">
        <f>S3+S5+S7</f>
        <v>124597000</v>
      </c>
      <c r="T9" s="60">
        <f t="shared" si="5"/>
        <v>-124088000</v>
      </c>
      <c r="U9" s="50">
        <f t="shared" si="5"/>
        <v>205769525.66999999</v>
      </c>
      <c r="V9" s="50">
        <f t="shared" si="5"/>
        <v>551808643.1099999</v>
      </c>
    </row>
    <row r="10" spans="1:22" s="59" customFormat="1" ht="15.75" x14ac:dyDescent="0.3">
      <c r="A10" s="57" t="s">
        <v>1427</v>
      </c>
      <c r="B10" s="58">
        <f ca="1">B4+B6+B8</f>
        <v>0</v>
      </c>
      <c r="C10" s="58">
        <f t="shared" ref="C10:V10" ca="1" si="6">C4+C6+C8</f>
        <v>2100.65</v>
      </c>
      <c r="D10" s="58">
        <f t="shared" ca="1" si="6"/>
        <v>0</v>
      </c>
      <c r="E10" s="58">
        <f t="shared" ca="1" si="6"/>
        <v>0</v>
      </c>
      <c r="F10" s="58">
        <f t="shared" ca="1" si="6"/>
        <v>0</v>
      </c>
      <c r="G10" s="58">
        <f t="shared" ca="1" si="6"/>
        <v>191600</v>
      </c>
      <c r="H10" s="61">
        <f t="shared" ca="1" si="6"/>
        <v>-191600</v>
      </c>
      <c r="I10" s="58">
        <f t="shared" ca="1" si="6"/>
        <v>0</v>
      </c>
      <c r="J10" s="58">
        <f t="shared" ca="1" si="6"/>
        <v>115000</v>
      </c>
      <c r="K10" s="61">
        <f t="shared" ca="1" si="6"/>
        <v>-115000</v>
      </c>
      <c r="L10" s="58">
        <f t="shared" ca="1" si="6"/>
        <v>0</v>
      </c>
      <c r="M10" s="58">
        <f t="shared" ca="1" si="6"/>
        <v>290000</v>
      </c>
      <c r="N10" s="61">
        <f t="shared" ca="1" si="6"/>
        <v>-290000</v>
      </c>
      <c r="O10" s="58">
        <f t="shared" ca="1" si="6"/>
        <v>0</v>
      </c>
      <c r="P10" s="58">
        <f t="shared" ca="1" si="6"/>
        <v>645000</v>
      </c>
      <c r="Q10" s="61">
        <f t="shared" ca="1" si="6"/>
        <v>-645000</v>
      </c>
      <c r="R10" s="58">
        <f t="shared" ca="1" si="6"/>
        <v>0</v>
      </c>
      <c r="S10" s="58">
        <f ca="1">S4+S6+S8</f>
        <v>5970000</v>
      </c>
      <c r="T10" s="61">
        <f t="shared" ca="1" si="6"/>
        <v>-5970000</v>
      </c>
      <c r="U10" s="58">
        <f t="shared" ca="1" si="6"/>
        <v>0</v>
      </c>
      <c r="V10" s="58">
        <f t="shared" ca="1" si="6"/>
        <v>7253700.6500000004</v>
      </c>
    </row>
    <row r="11" spans="1:22" ht="15.75" x14ac:dyDescent="0.3">
      <c r="A11" s="49" t="s">
        <v>1428</v>
      </c>
      <c r="B11" s="50">
        <f ca="1">B9-B10</f>
        <v>44959593.469999999</v>
      </c>
      <c r="C11" s="50">
        <f t="shared" ref="C11:V11" ca="1" si="7">C9-C10</f>
        <v>100319532.59</v>
      </c>
      <c r="D11" s="50">
        <f t="shared" ca="1" si="7"/>
        <v>92695732.200000003</v>
      </c>
      <c r="E11" s="50">
        <f t="shared" ca="1" si="7"/>
        <v>51442309.86999999</v>
      </c>
      <c r="F11" s="50">
        <f t="shared" ca="1" si="7"/>
        <v>8745900</v>
      </c>
      <c r="G11" s="50">
        <f t="shared" ca="1" si="7"/>
        <v>81059600</v>
      </c>
      <c r="H11" s="60">
        <f t="shared" ca="1" si="7"/>
        <v>-72313700</v>
      </c>
      <c r="I11" s="50">
        <f t="shared" ca="1" si="7"/>
        <v>39610900</v>
      </c>
      <c r="J11" s="50">
        <f t="shared" ca="1" si="7"/>
        <v>103235000</v>
      </c>
      <c r="K11" s="60">
        <f t="shared" ca="1" si="7"/>
        <v>-63624100</v>
      </c>
      <c r="L11" s="50">
        <f t="shared" ca="1" si="7"/>
        <v>16273500</v>
      </c>
      <c r="M11" s="50">
        <f t="shared" ca="1" si="7"/>
        <v>65234700</v>
      </c>
      <c r="N11" s="60">
        <f t="shared" ca="1" si="7"/>
        <v>-48961200</v>
      </c>
      <c r="O11" s="50">
        <f t="shared" ca="1" si="7"/>
        <v>2974900</v>
      </c>
      <c r="P11" s="50">
        <f t="shared" ca="1" si="7"/>
        <v>22365400</v>
      </c>
      <c r="Q11" s="60">
        <f t="shared" ca="1" si="7"/>
        <v>-19390500</v>
      </c>
      <c r="R11" s="50">
        <f t="shared" ca="1" si="7"/>
        <v>509000</v>
      </c>
      <c r="S11" s="50">
        <f ca="1">S9-S10</f>
        <v>118627000</v>
      </c>
      <c r="T11" s="60">
        <f t="shared" ca="1" si="7"/>
        <v>-118118000</v>
      </c>
      <c r="U11" s="50">
        <f t="shared" ca="1" si="7"/>
        <v>205769525.66999999</v>
      </c>
      <c r="V11" s="50">
        <f t="shared" ca="1" si="7"/>
        <v>544554942.45999992</v>
      </c>
    </row>
    <row r="12" spans="1:22" x14ac:dyDescent="0.25">
      <c r="B12" s="29"/>
      <c r="C12" s="29"/>
      <c r="D12" s="29"/>
      <c r="E12" s="29"/>
      <c r="F12" s="29"/>
      <c r="G12" s="29"/>
      <c r="I12" s="29"/>
      <c r="J12" s="29"/>
      <c r="L12" s="29"/>
      <c r="M12" s="29"/>
      <c r="O12" s="29"/>
      <c r="P12" s="29"/>
      <c r="R12" s="29"/>
      <c r="S12" s="29"/>
      <c r="T12" s="29"/>
      <c r="U12" s="29"/>
      <c r="V12" s="29"/>
    </row>
    <row r="14" spans="1:22" x14ac:dyDescent="0.25">
      <c r="C14" s="59"/>
    </row>
    <row r="15" spans="1:22" x14ac:dyDescent="0.25">
      <c r="C15" s="98"/>
    </row>
    <row r="16" spans="1:22" x14ac:dyDescent="0.25">
      <c r="C16" s="98"/>
    </row>
    <row r="18" spans="7:16" x14ac:dyDescent="0.25">
      <c r="G18" s="29"/>
      <c r="J18" s="29"/>
      <c r="M18" s="29"/>
      <c r="P18" s="29"/>
    </row>
    <row r="19" spans="7:16" x14ac:dyDescent="0.25">
      <c r="H19" s="29"/>
    </row>
    <row r="25" spans="7:16" ht="15.75" x14ac:dyDescent="0.25">
      <c r="K25" s="258"/>
      <c r="L25" s="258"/>
      <c r="M25" s="258"/>
      <c r="N25" s="258"/>
    </row>
    <row r="26" spans="7:16" ht="15.75" x14ac:dyDescent="0.25">
      <c r="J26" s="260"/>
      <c r="K26" s="259"/>
      <c r="L26" s="259"/>
      <c r="M26" s="259"/>
      <c r="N26" s="259"/>
    </row>
    <row r="27" spans="7:16" ht="15.75" x14ac:dyDescent="0.25">
      <c r="J27" s="261"/>
      <c r="K27" s="259"/>
      <c r="L27" s="259"/>
      <c r="M27" s="259"/>
      <c r="N27" s="259"/>
    </row>
    <row r="28" spans="7:16" x14ac:dyDescent="0.25">
      <c r="K28" s="29"/>
      <c r="L28" s="29"/>
      <c r="M28" s="29"/>
      <c r="N28" s="29"/>
    </row>
  </sheetData>
  <pageMargins left="0.70866141732283472" right="0.70866141732283472" top="0.78740157480314965" bottom="0.78740157480314965" header="0.31496062992125984" footer="0.31496062992125984"/>
  <pageSetup paperSize="8" scale="45" orientation="landscape" r:id="rId1"/>
  <headerFooter>
    <oddHeader>&amp;C&amp;"Franklin Gothic Book,Fett"Investitionsliste 2025/2026&amp;"Franklin Gothic Book,Standard"
&amp;A&amp;R&amp;P/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4A0C9-DEF0-414E-A7DE-3A5497F354A8}">
  <dimension ref="A1:BL85"/>
  <sheetViews>
    <sheetView view="pageBreakPreview" zoomScale="60" zoomScaleNormal="80" workbookViewId="0">
      <pane ySplit="4" topLeftCell="A5" activePane="bottomLeft" state="frozen"/>
      <selection activeCell="N1" sqref="N1"/>
      <selection pane="bottomLeft" activeCell="BD7" sqref="BD7:BE7"/>
    </sheetView>
  </sheetViews>
  <sheetFormatPr baseColWidth="10" defaultColWidth="11.42578125" defaultRowHeight="15" x14ac:dyDescent="0.25"/>
  <cols>
    <col min="1" max="1" width="7.42578125" style="95" customWidth="1"/>
    <col min="2" max="2" width="9.42578125" style="95" customWidth="1"/>
    <col min="3" max="3" width="5.5703125" style="95" bestFit="1" customWidth="1"/>
    <col min="4" max="4" width="15.85546875" style="95" customWidth="1"/>
    <col min="5" max="5" width="11.5703125" style="95" customWidth="1"/>
    <col min="6" max="6" width="24.5703125" style="95" customWidth="1"/>
    <col min="7" max="7" width="14.28515625" style="95" customWidth="1"/>
    <col min="8" max="8" width="8.42578125" style="95" customWidth="1"/>
    <col min="9" max="9" width="32" style="95" customWidth="1"/>
    <col min="10" max="10" width="15.7109375" style="95" customWidth="1"/>
    <col min="11" max="11" width="15.140625" style="95" customWidth="1"/>
    <col min="12" max="12" width="23.7109375" style="95" customWidth="1"/>
    <col min="13" max="13" width="20.5703125" style="95" customWidth="1"/>
    <col min="14" max="14" width="14.7109375" style="95" customWidth="1"/>
    <col min="15" max="15" width="27.28515625" style="95" customWidth="1"/>
    <col min="16" max="16" width="15.140625" customWidth="1"/>
    <col min="17" max="17" width="20.5703125" customWidth="1"/>
    <col min="18" max="20" width="13" customWidth="1"/>
    <col min="21" max="21" width="18.28515625" customWidth="1"/>
    <col min="22" max="22" width="19" customWidth="1"/>
    <col min="23" max="23" width="16.5703125" style="4" customWidth="1"/>
    <col min="24" max="24" width="16.7109375" style="4" customWidth="1"/>
    <col min="25" max="25" width="16.42578125" style="4" customWidth="1"/>
    <col min="26" max="26" width="18.85546875" style="4" customWidth="1"/>
    <col min="27" max="27" width="15.7109375" style="4" customWidth="1"/>
    <col min="28" max="28" width="35.42578125" style="95" customWidth="1"/>
    <col min="29" max="29" width="16.5703125" style="4" customWidth="1"/>
    <col min="30" max="30" width="30.42578125" style="95" customWidth="1"/>
    <col min="31" max="31" width="19" style="4" customWidth="1"/>
    <col min="32" max="32" width="15.7109375" style="4" customWidth="1"/>
    <col min="33" max="33" width="24.42578125" style="95" customWidth="1"/>
    <col min="34" max="34" width="18.28515625" style="4" customWidth="1"/>
    <col min="35" max="35" width="23.140625" style="95" customWidth="1"/>
    <col min="36" max="36" width="19.28515625" style="4" customWidth="1"/>
    <col min="37" max="37" width="16" style="4" customWidth="1"/>
    <col min="38" max="38" width="24.85546875" style="95" customWidth="1"/>
    <col min="39" max="39" width="16" style="4" bestFit="1" customWidth="1"/>
    <col min="40" max="40" width="25" style="95" customWidth="1"/>
    <col min="41" max="41" width="18.28515625" style="4" customWidth="1"/>
    <col min="42" max="42" width="18.42578125" style="4" customWidth="1"/>
    <col min="43" max="43" width="18.5703125" style="95" customWidth="1"/>
    <col min="44" max="44" width="18.5703125" style="4" customWidth="1"/>
    <col min="45" max="45" width="23" style="95" customWidth="1"/>
    <col min="46" max="46" width="17.85546875" style="4" customWidth="1"/>
    <col min="47" max="47" width="15.7109375" style="4" customWidth="1"/>
    <col min="48" max="48" width="17.7109375" style="95" customWidth="1"/>
    <col min="49" max="49" width="17.42578125" style="4" customWidth="1"/>
    <col min="50" max="50" width="16.7109375" style="95" customWidth="1"/>
    <col min="51" max="51" width="24" style="4" customWidth="1"/>
    <col min="52" max="52" width="23.28515625" style="4" customWidth="1"/>
    <col min="53" max="53" width="17.42578125" customWidth="1"/>
    <col min="54" max="54" width="16" style="4" bestFit="1" customWidth="1"/>
    <col min="55" max="55" width="14.7109375" style="4" bestFit="1" customWidth="1"/>
    <col min="56" max="57" width="16" style="4" bestFit="1" customWidth="1"/>
    <col min="58" max="58" width="14.5703125" style="4" bestFit="1" customWidth="1"/>
    <col min="59" max="59" width="12.85546875" style="4" bestFit="1" customWidth="1"/>
    <col min="60" max="60" width="47.85546875" style="88" bestFit="1" customWidth="1"/>
    <col min="61" max="61" width="33.140625" style="88" customWidth="1"/>
    <col min="62" max="16384" width="11.42578125" style="88"/>
  </cols>
  <sheetData>
    <row r="1" spans="1:64" ht="15" customHeight="1" x14ac:dyDescent="0.3">
      <c r="A1" s="248" t="s">
        <v>1614</v>
      </c>
      <c r="B1" s="248"/>
      <c r="C1" s="248"/>
      <c r="H1" s="155"/>
      <c r="I1" s="155"/>
    </row>
    <row r="2" spans="1:64" ht="48" customHeight="1" thickBot="1" x14ac:dyDescent="0.35">
      <c r="A2" s="248"/>
      <c r="B2" s="248"/>
      <c r="C2" s="248"/>
      <c r="H2" s="155"/>
      <c r="I2" s="155"/>
    </row>
    <row r="3" spans="1:64" s="7" customFormat="1" ht="16.5" thickBot="1" x14ac:dyDescent="0.3">
      <c r="A3" s="96"/>
      <c r="B3" s="96"/>
      <c r="C3" s="96"/>
      <c r="D3" s="96"/>
      <c r="E3" s="96"/>
      <c r="F3" s="96"/>
      <c r="G3" s="96"/>
      <c r="H3" s="96"/>
      <c r="I3" s="96"/>
      <c r="J3" s="96"/>
      <c r="K3" s="96"/>
      <c r="L3" s="96"/>
      <c r="M3" s="96"/>
      <c r="N3" s="96"/>
      <c r="O3" s="96"/>
      <c r="Q3" s="8" t="s">
        <v>3</v>
      </c>
      <c r="R3" s="9"/>
      <c r="S3" s="9"/>
      <c r="T3" s="9"/>
      <c r="U3" s="10"/>
      <c r="V3" s="169"/>
      <c r="W3" s="175"/>
      <c r="X3" s="175"/>
      <c r="Y3" s="175"/>
      <c r="Z3" s="176"/>
      <c r="AA3" s="180" t="s">
        <v>4</v>
      </c>
      <c r="AB3" s="202"/>
      <c r="AC3" s="181"/>
      <c r="AD3" s="202"/>
      <c r="AE3" s="182"/>
      <c r="AF3" s="184" t="s">
        <v>5</v>
      </c>
      <c r="AG3" s="185"/>
      <c r="AH3" s="185"/>
      <c r="AI3" s="185"/>
      <c r="AJ3" s="186"/>
      <c r="AK3" s="188" t="s">
        <v>6</v>
      </c>
      <c r="AL3" s="189"/>
      <c r="AM3" s="189"/>
      <c r="AN3" s="189"/>
      <c r="AO3" s="190"/>
      <c r="AP3" s="194" t="s">
        <v>7</v>
      </c>
      <c r="AQ3" s="195"/>
      <c r="AR3" s="195"/>
      <c r="AS3" s="195"/>
      <c r="AT3" s="196"/>
      <c r="AU3" s="197" t="s">
        <v>8</v>
      </c>
      <c r="AV3" s="198"/>
      <c r="AW3" s="198"/>
      <c r="AX3" s="199"/>
      <c r="AY3" s="229"/>
      <c r="AZ3" s="230"/>
      <c r="BA3" s="207"/>
      <c r="BB3" s="207"/>
      <c r="BC3" s="207"/>
      <c r="BD3" s="207"/>
      <c r="BE3" s="207"/>
      <c r="BF3" s="207"/>
      <c r="BG3" s="207"/>
      <c r="BJ3" s="5"/>
      <c r="BK3" s="5"/>
      <c r="BL3" s="5"/>
    </row>
    <row r="4" spans="1:64" s="5" customFormat="1" ht="68.25" thickBot="1" x14ac:dyDescent="0.3">
      <c r="A4" s="173" t="s">
        <v>9</v>
      </c>
      <c r="B4" s="173" t="s">
        <v>10</v>
      </c>
      <c r="C4" s="173" t="s">
        <v>11</v>
      </c>
      <c r="D4" s="126" t="s">
        <v>12</v>
      </c>
      <c r="E4" s="126" t="s">
        <v>1488</v>
      </c>
      <c r="F4" s="126" t="s">
        <v>1495</v>
      </c>
      <c r="G4" s="126" t="s">
        <v>15</v>
      </c>
      <c r="H4" s="173" t="s">
        <v>16</v>
      </c>
      <c r="I4" s="126" t="s">
        <v>17</v>
      </c>
      <c r="J4" s="119" t="s">
        <v>18</v>
      </c>
      <c r="K4" s="119" t="s">
        <v>19</v>
      </c>
      <c r="L4" s="119" t="s">
        <v>20</v>
      </c>
      <c r="M4" s="119" t="s">
        <v>21</v>
      </c>
      <c r="N4" s="119" t="s">
        <v>22</v>
      </c>
      <c r="O4" s="119" t="s">
        <v>23</v>
      </c>
      <c r="P4" s="119" t="s">
        <v>1491</v>
      </c>
      <c r="Q4" s="118" t="s">
        <v>25</v>
      </c>
      <c r="R4" s="118" t="s">
        <v>26</v>
      </c>
      <c r="S4" s="118" t="s">
        <v>27</v>
      </c>
      <c r="T4" s="118" t="s">
        <v>28</v>
      </c>
      <c r="U4" s="127" t="s">
        <v>29</v>
      </c>
      <c r="V4" s="118" t="s">
        <v>30</v>
      </c>
      <c r="W4" s="119" t="s">
        <v>1492</v>
      </c>
      <c r="X4" s="119" t="s">
        <v>32</v>
      </c>
      <c r="Y4" s="119" t="s">
        <v>33</v>
      </c>
      <c r="Z4" s="119" t="s">
        <v>1493</v>
      </c>
      <c r="AA4" s="102" t="s">
        <v>35</v>
      </c>
      <c r="AB4" s="102" t="s">
        <v>36</v>
      </c>
      <c r="AC4" s="102" t="s">
        <v>37</v>
      </c>
      <c r="AD4" s="102" t="s">
        <v>36</v>
      </c>
      <c r="AE4" s="102" t="s">
        <v>38</v>
      </c>
      <c r="AF4" s="106" t="s">
        <v>39</v>
      </c>
      <c r="AG4" s="106" t="s">
        <v>40</v>
      </c>
      <c r="AH4" s="106" t="s">
        <v>41</v>
      </c>
      <c r="AI4" s="106" t="s">
        <v>40</v>
      </c>
      <c r="AJ4" s="106" t="s">
        <v>42</v>
      </c>
      <c r="AK4" s="107" t="s">
        <v>43</v>
      </c>
      <c r="AL4" s="107" t="s">
        <v>44</v>
      </c>
      <c r="AM4" s="107" t="s">
        <v>45</v>
      </c>
      <c r="AN4" s="107" t="s">
        <v>44</v>
      </c>
      <c r="AO4" s="107" t="s">
        <v>46</v>
      </c>
      <c r="AP4" s="120" t="s">
        <v>47</v>
      </c>
      <c r="AQ4" s="120" t="s">
        <v>48</v>
      </c>
      <c r="AR4" s="120" t="s">
        <v>49</v>
      </c>
      <c r="AS4" s="120" t="s">
        <v>48</v>
      </c>
      <c r="AT4" s="120" t="s">
        <v>50</v>
      </c>
      <c r="AU4" s="121" t="s">
        <v>51</v>
      </c>
      <c r="AV4" s="121" t="s">
        <v>52</v>
      </c>
      <c r="AW4" s="121" t="s">
        <v>53</v>
      </c>
      <c r="AX4" s="121" t="s">
        <v>52</v>
      </c>
      <c r="AY4" s="119" t="s">
        <v>1505</v>
      </c>
      <c r="AZ4" s="119" t="s">
        <v>1501</v>
      </c>
      <c r="BA4" s="119" t="s">
        <v>56</v>
      </c>
      <c r="BB4" s="119" t="s">
        <v>57</v>
      </c>
      <c r="BC4" s="119" t="s">
        <v>58</v>
      </c>
      <c r="BD4" s="119" t="s">
        <v>59</v>
      </c>
      <c r="BE4" s="119" t="s">
        <v>60</v>
      </c>
      <c r="BF4" s="119" t="s">
        <v>61</v>
      </c>
      <c r="BG4" s="119" t="s">
        <v>1496</v>
      </c>
    </row>
    <row r="5" spans="1:64" s="89" customFormat="1" ht="47.25" x14ac:dyDescent="0.25">
      <c r="A5" s="28" t="s">
        <v>84</v>
      </c>
      <c r="B5" s="90">
        <v>5</v>
      </c>
      <c r="C5" s="90" t="s">
        <v>1432</v>
      </c>
      <c r="D5" s="28" t="s">
        <v>1290</v>
      </c>
      <c r="E5" s="91" t="s">
        <v>145</v>
      </c>
      <c r="F5" s="90" t="s">
        <v>1291</v>
      </c>
      <c r="G5" s="91" t="s">
        <v>100</v>
      </c>
      <c r="H5" s="28">
        <v>51103</v>
      </c>
      <c r="I5" s="28" t="s">
        <v>1275</v>
      </c>
      <c r="J5" s="28" t="s">
        <v>1292</v>
      </c>
      <c r="K5" s="90" t="s">
        <v>1293</v>
      </c>
      <c r="L5" s="92" t="s">
        <v>1502</v>
      </c>
      <c r="M5" s="28" t="s">
        <v>69</v>
      </c>
      <c r="N5" s="93" t="s">
        <v>69</v>
      </c>
      <c r="O5" s="93" t="s">
        <v>69</v>
      </c>
      <c r="P5" s="93" t="s">
        <v>74</v>
      </c>
      <c r="Q5" s="93" t="s">
        <v>80</v>
      </c>
      <c r="R5" s="93" t="s">
        <v>80</v>
      </c>
      <c r="S5" s="93" t="s">
        <v>80</v>
      </c>
      <c r="T5" s="93" t="s">
        <v>80</v>
      </c>
      <c r="U5" s="99" t="s">
        <v>80</v>
      </c>
      <c r="V5" s="93" t="s">
        <v>74</v>
      </c>
      <c r="W5" s="177">
        <v>0</v>
      </c>
      <c r="X5" s="177">
        <v>0</v>
      </c>
      <c r="Y5" s="177">
        <v>0</v>
      </c>
      <c r="Z5" s="177">
        <v>0</v>
      </c>
      <c r="AA5" s="179">
        <f>50000+25000</f>
        <v>75000</v>
      </c>
      <c r="AB5" s="76" t="s">
        <v>1524</v>
      </c>
      <c r="AC5" s="179">
        <v>0</v>
      </c>
      <c r="AD5" s="76" t="s">
        <v>69</v>
      </c>
      <c r="AE5" s="179">
        <v>0</v>
      </c>
      <c r="AF5" s="183">
        <v>0</v>
      </c>
      <c r="AG5" s="77" t="s">
        <v>69</v>
      </c>
      <c r="AH5" s="183">
        <v>0</v>
      </c>
      <c r="AI5" s="77" t="s">
        <v>69</v>
      </c>
      <c r="AJ5" s="183">
        <v>0</v>
      </c>
      <c r="AK5" s="187">
        <v>0</v>
      </c>
      <c r="AL5" s="78" t="s">
        <v>69</v>
      </c>
      <c r="AM5" s="187">
        <v>0</v>
      </c>
      <c r="AN5" s="78" t="s">
        <v>69</v>
      </c>
      <c r="AO5" s="187">
        <v>0</v>
      </c>
      <c r="AP5" s="191">
        <v>0</v>
      </c>
      <c r="AQ5" s="94" t="s">
        <v>69</v>
      </c>
      <c r="AR5" s="191">
        <v>0</v>
      </c>
      <c r="AS5" s="108" t="s">
        <v>69</v>
      </c>
      <c r="AT5" s="192">
        <v>0</v>
      </c>
      <c r="AU5" s="193">
        <v>0</v>
      </c>
      <c r="AV5" s="109" t="s">
        <v>69</v>
      </c>
      <c r="AW5" s="193">
        <v>0</v>
      </c>
      <c r="AX5" s="109" t="s">
        <v>69</v>
      </c>
      <c r="AY5" s="177">
        <f t="shared" ref="AY5:AY36" si="0">W5+Y5+AA5+AF5+AK5+AP5+AU5</f>
        <v>75000</v>
      </c>
      <c r="AZ5" s="177">
        <f t="shared" ref="AZ5:AZ36" si="1">X5+Z5+AC5+AE5+AH5+AJ5+AM5+AO5+AR5+AT5+AW5</f>
        <v>0</v>
      </c>
      <c r="BA5" s="93" t="s">
        <v>74</v>
      </c>
      <c r="BB5" s="177">
        <v>0</v>
      </c>
      <c r="BC5" s="177">
        <v>0</v>
      </c>
      <c r="BD5" s="177">
        <v>0</v>
      </c>
      <c r="BE5" s="177">
        <v>0</v>
      </c>
      <c r="BF5" s="177">
        <v>0</v>
      </c>
      <c r="BG5" s="177">
        <v>0</v>
      </c>
    </row>
    <row r="6" spans="1:64" s="89" customFormat="1" ht="393.75" x14ac:dyDescent="0.25">
      <c r="A6" s="28" t="s">
        <v>84</v>
      </c>
      <c r="B6" s="90">
        <v>5</v>
      </c>
      <c r="C6" s="90">
        <v>1</v>
      </c>
      <c r="D6" s="28" t="s">
        <v>1290</v>
      </c>
      <c r="E6" s="91" t="s">
        <v>145</v>
      </c>
      <c r="F6" s="90" t="s">
        <v>1291</v>
      </c>
      <c r="G6" s="91" t="s">
        <v>100</v>
      </c>
      <c r="H6" s="28">
        <v>51103</v>
      </c>
      <c r="I6" s="28" t="s">
        <v>1275</v>
      </c>
      <c r="J6" s="28" t="s">
        <v>1292</v>
      </c>
      <c r="K6" s="90" t="s">
        <v>1294</v>
      </c>
      <c r="L6" s="92" t="s">
        <v>1503</v>
      </c>
      <c r="M6" s="28" t="s">
        <v>69</v>
      </c>
      <c r="N6" s="93" t="s">
        <v>69</v>
      </c>
      <c r="O6" s="93" t="s">
        <v>69</v>
      </c>
      <c r="P6" s="93" t="s">
        <v>74</v>
      </c>
      <c r="Q6" s="93" t="s">
        <v>80</v>
      </c>
      <c r="R6" s="93" t="s">
        <v>80</v>
      </c>
      <c r="S6" s="93" t="s">
        <v>80</v>
      </c>
      <c r="T6" s="93" t="s">
        <v>80</v>
      </c>
      <c r="U6" s="99" t="s">
        <v>80</v>
      </c>
      <c r="V6" s="93" t="s">
        <v>74</v>
      </c>
      <c r="W6" s="177">
        <v>0</v>
      </c>
      <c r="X6" s="177">
        <v>0</v>
      </c>
      <c r="Y6" s="177">
        <v>0</v>
      </c>
      <c r="Z6" s="177">
        <v>0</v>
      </c>
      <c r="AA6" s="179">
        <f>15400+6500+11100+101400+25600+211000+86700+21800+158600+37200+90700+3400+146800+56800+59700+33300+97100+137900</f>
        <v>1301000</v>
      </c>
      <c r="AB6" s="76" t="s">
        <v>1525</v>
      </c>
      <c r="AC6" s="179">
        <v>0</v>
      </c>
      <c r="AD6" s="76" t="s">
        <v>69</v>
      </c>
      <c r="AE6" s="179">
        <v>0</v>
      </c>
      <c r="AF6" s="183">
        <v>0</v>
      </c>
      <c r="AG6" s="77" t="s">
        <v>69</v>
      </c>
      <c r="AH6" s="183">
        <v>0</v>
      </c>
      <c r="AI6" s="77" t="s">
        <v>69</v>
      </c>
      <c r="AJ6" s="183">
        <v>0</v>
      </c>
      <c r="AK6" s="187">
        <v>0</v>
      </c>
      <c r="AL6" s="78" t="s">
        <v>69</v>
      </c>
      <c r="AM6" s="187">
        <v>0</v>
      </c>
      <c r="AN6" s="78" t="s">
        <v>69</v>
      </c>
      <c r="AO6" s="187">
        <v>0</v>
      </c>
      <c r="AP6" s="191">
        <v>0</v>
      </c>
      <c r="AQ6" s="94" t="s">
        <v>69</v>
      </c>
      <c r="AR6" s="191">
        <v>0</v>
      </c>
      <c r="AS6" s="108" t="s">
        <v>69</v>
      </c>
      <c r="AT6" s="192">
        <v>0</v>
      </c>
      <c r="AU6" s="193">
        <v>0</v>
      </c>
      <c r="AV6" s="109" t="s">
        <v>69</v>
      </c>
      <c r="AW6" s="193">
        <v>0</v>
      </c>
      <c r="AX6" s="109" t="s">
        <v>69</v>
      </c>
      <c r="AY6" s="177">
        <f t="shared" si="0"/>
        <v>1301000</v>
      </c>
      <c r="AZ6" s="177">
        <f t="shared" si="1"/>
        <v>0</v>
      </c>
      <c r="BA6" s="93" t="s">
        <v>74</v>
      </c>
      <c r="BB6" s="177">
        <v>0</v>
      </c>
      <c r="BC6" s="177">
        <v>0</v>
      </c>
      <c r="BD6" s="177">
        <v>0</v>
      </c>
      <c r="BE6" s="177">
        <v>0</v>
      </c>
      <c r="BF6" s="177">
        <v>0</v>
      </c>
      <c r="BG6" s="177">
        <v>0</v>
      </c>
    </row>
    <row r="7" spans="1:64" s="89" customFormat="1" ht="31.5" x14ac:dyDescent="0.25">
      <c r="A7" s="28" t="s">
        <v>84</v>
      </c>
      <c r="B7" s="90">
        <v>9</v>
      </c>
      <c r="C7" s="90">
        <v>1</v>
      </c>
      <c r="D7" s="28" t="s">
        <v>453</v>
      </c>
      <c r="E7" s="91" t="s">
        <v>145</v>
      </c>
      <c r="F7" s="90" t="s">
        <v>454</v>
      </c>
      <c r="G7" s="91" t="s">
        <v>100</v>
      </c>
      <c r="H7" s="28">
        <v>21503</v>
      </c>
      <c r="I7" s="28" t="s">
        <v>455</v>
      </c>
      <c r="J7" s="28" t="s">
        <v>69</v>
      </c>
      <c r="K7" s="90" t="s">
        <v>69</v>
      </c>
      <c r="L7" s="92" t="s">
        <v>69</v>
      </c>
      <c r="M7" s="28" t="s">
        <v>140</v>
      </c>
      <c r="N7" s="93" t="s">
        <v>456</v>
      </c>
      <c r="O7" s="93" t="s">
        <v>457</v>
      </c>
      <c r="P7" s="93" t="s">
        <v>74</v>
      </c>
      <c r="Q7" s="93" t="s">
        <v>80</v>
      </c>
      <c r="R7" s="93" t="s">
        <v>80</v>
      </c>
      <c r="S7" s="93">
        <v>8</v>
      </c>
      <c r="T7" s="93" t="s">
        <v>80</v>
      </c>
      <c r="U7" s="99" t="s">
        <v>80</v>
      </c>
      <c r="V7" s="93" t="s">
        <v>145</v>
      </c>
      <c r="W7" s="177">
        <v>0</v>
      </c>
      <c r="X7" s="177">
        <v>1746010.58</v>
      </c>
      <c r="Y7" s="177">
        <v>0</v>
      </c>
      <c r="Z7" s="177">
        <v>14512462.220000001</v>
      </c>
      <c r="AA7" s="179">
        <v>0</v>
      </c>
      <c r="AB7" s="76" t="s">
        <v>69</v>
      </c>
      <c r="AC7" s="179">
        <v>7830000</v>
      </c>
      <c r="AD7" s="76" t="s">
        <v>458</v>
      </c>
      <c r="AE7" s="179">
        <v>50000</v>
      </c>
      <c r="AF7" s="183">
        <v>0</v>
      </c>
      <c r="AG7" s="77" t="s">
        <v>69</v>
      </c>
      <c r="AH7" s="183">
        <v>13050000</v>
      </c>
      <c r="AI7" s="77" t="s">
        <v>458</v>
      </c>
      <c r="AJ7" s="183">
        <v>50000</v>
      </c>
      <c r="AK7" s="187">
        <v>0</v>
      </c>
      <c r="AL7" s="78" t="s">
        <v>69</v>
      </c>
      <c r="AM7" s="187">
        <v>4922500</v>
      </c>
      <c r="AN7" s="78" t="s">
        <v>458</v>
      </c>
      <c r="AO7" s="187">
        <v>50000</v>
      </c>
      <c r="AP7" s="191">
        <v>0</v>
      </c>
      <c r="AQ7" s="94" t="s">
        <v>69</v>
      </c>
      <c r="AR7" s="191">
        <v>0</v>
      </c>
      <c r="AS7" s="108" t="s">
        <v>69</v>
      </c>
      <c r="AT7" s="192">
        <v>50000</v>
      </c>
      <c r="AU7" s="193">
        <v>0</v>
      </c>
      <c r="AV7" s="109" t="s">
        <v>69</v>
      </c>
      <c r="AW7" s="193">
        <v>0</v>
      </c>
      <c r="AX7" s="109" t="s">
        <v>69</v>
      </c>
      <c r="AY7" s="177">
        <f t="shared" si="0"/>
        <v>0</v>
      </c>
      <c r="AZ7" s="177">
        <f t="shared" si="1"/>
        <v>42260972.799999997</v>
      </c>
      <c r="BA7" s="93" t="s">
        <v>145</v>
      </c>
      <c r="BB7" s="177">
        <v>12988000</v>
      </c>
      <c r="BC7" s="177">
        <f>284000-112000</f>
        <v>172000</v>
      </c>
      <c r="BD7" s="177">
        <v>8955000</v>
      </c>
      <c r="BE7" s="177">
        <v>4205000</v>
      </c>
      <c r="BF7" s="177">
        <v>0</v>
      </c>
      <c r="BG7" s="177">
        <v>0</v>
      </c>
    </row>
    <row r="8" spans="1:64" s="89" customFormat="1" ht="31.5" x14ac:dyDescent="0.25">
      <c r="A8" s="28" t="s">
        <v>84</v>
      </c>
      <c r="B8" s="90">
        <v>4</v>
      </c>
      <c r="C8" s="90">
        <v>1</v>
      </c>
      <c r="D8" s="28" t="s">
        <v>453</v>
      </c>
      <c r="E8" s="91" t="s">
        <v>145</v>
      </c>
      <c r="F8" s="90" t="s">
        <v>454</v>
      </c>
      <c r="G8" s="91" t="s">
        <v>100</v>
      </c>
      <c r="H8" s="28">
        <v>42420</v>
      </c>
      <c r="I8" s="28" t="s">
        <v>459</v>
      </c>
      <c r="J8" s="28">
        <v>23310000</v>
      </c>
      <c r="K8" s="90" t="s">
        <v>460</v>
      </c>
      <c r="L8" s="92" t="s">
        <v>461</v>
      </c>
      <c r="M8" s="28" t="s">
        <v>140</v>
      </c>
      <c r="N8" s="93" t="s">
        <v>462</v>
      </c>
      <c r="O8" s="93" t="s">
        <v>463</v>
      </c>
      <c r="P8" s="93" t="s">
        <v>74</v>
      </c>
      <c r="Q8" s="93" t="s">
        <v>80</v>
      </c>
      <c r="R8" s="93" t="s">
        <v>80</v>
      </c>
      <c r="S8" s="93">
        <v>8</v>
      </c>
      <c r="T8" s="93" t="s">
        <v>80</v>
      </c>
      <c r="U8" s="99" t="s">
        <v>80</v>
      </c>
      <c r="V8" s="93" t="s">
        <v>145</v>
      </c>
      <c r="W8" s="177">
        <v>0</v>
      </c>
      <c r="X8" s="177">
        <v>0</v>
      </c>
      <c r="Y8" s="177">
        <v>0</v>
      </c>
      <c r="Z8" s="177">
        <v>0</v>
      </c>
      <c r="AA8" s="179">
        <v>1500000</v>
      </c>
      <c r="AB8" s="76" t="s">
        <v>464</v>
      </c>
      <c r="AC8" s="179">
        <v>4620000</v>
      </c>
      <c r="AD8" s="76" t="s">
        <v>458</v>
      </c>
      <c r="AE8" s="179">
        <v>50000</v>
      </c>
      <c r="AF8" s="183">
        <v>3000000</v>
      </c>
      <c r="AG8" s="77" t="s">
        <v>464</v>
      </c>
      <c r="AH8" s="183">
        <v>7840000</v>
      </c>
      <c r="AI8" s="77" t="s">
        <v>458</v>
      </c>
      <c r="AJ8" s="183">
        <v>50000</v>
      </c>
      <c r="AK8" s="187">
        <v>2500000</v>
      </c>
      <c r="AL8" s="78" t="s">
        <v>464</v>
      </c>
      <c r="AM8" s="187">
        <v>3126000</v>
      </c>
      <c r="AN8" s="78" t="s">
        <v>458</v>
      </c>
      <c r="AO8" s="187">
        <v>50000</v>
      </c>
      <c r="AP8" s="191">
        <v>0</v>
      </c>
      <c r="AQ8" s="94" t="s">
        <v>69</v>
      </c>
      <c r="AR8" s="191">
        <v>0</v>
      </c>
      <c r="AS8" s="108" t="s">
        <v>69</v>
      </c>
      <c r="AT8" s="192">
        <v>50000</v>
      </c>
      <c r="AU8" s="193">
        <v>0</v>
      </c>
      <c r="AV8" s="109" t="s">
        <v>69</v>
      </c>
      <c r="AW8" s="193">
        <v>0</v>
      </c>
      <c r="AX8" s="109" t="s">
        <v>69</v>
      </c>
      <c r="AY8" s="177">
        <f t="shared" si="0"/>
        <v>7000000</v>
      </c>
      <c r="AZ8" s="177">
        <f t="shared" si="1"/>
        <v>15786000</v>
      </c>
      <c r="BA8" s="93" t="s">
        <v>145</v>
      </c>
      <c r="BB8" s="177">
        <v>7930000</v>
      </c>
      <c r="BC8" s="177">
        <f>173000-68000</f>
        <v>105000</v>
      </c>
      <c r="BD8" s="177">
        <v>5470000</v>
      </c>
      <c r="BE8" s="177">
        <v>2565000</v>
      </c>
      <c r="BF8" s="177">
        <v>0</v>
      </c>
      <c r="BG8" s="177">
        <v>0</v>
      </c>
    </row>
    <row r="9" spans="1:64" s="89" customFormat="1" ht="47.25" x14ac:dyDescent="0.25">
      <c r="A9" s="28" t="s">
        <v>84</v>
      </c>
      <c r="B9" s="90">
        <v>4</v>
      </c>
      <c r="C9" s="90">
        <v>1</v>
      </c>
      <c r="D9" s="28" t="s">
        <v>453</v>
      </c>
      <c r="E9" s="91" t="s">
        <v>145</v>
      </c>
      <c r="F9" s="90" t="s">
        <v>454</v>
      </c>
      <c r="G9" s="91" t="s">
        <v>100</v>
      </c>
      <c r="H9" s="28">
        <v>42420</v>
      </c>
      <c r="I9" s="28" t="s">
        <v>459</v>
      </c>
      <c r="J9" s="28" t="s">
        <v>69</v>
      </c>
      <c r="K9" s="90" t="s">
        <v>69</v>
      </c>
      <c r="L9" s="92" t="s">
        <v>69</v>
      </c>
      <c r="M9" s="28" t="s">
        <v>466</v>
      </c>
      <c r="N9" s="93" t="s">
        <v>1071</v>
      </c>
      <c r="O9" s="93" t="s">
        <v>1072</v>
      </c>
      <c r="P9" s="93" t="s">
        <v>74</v>
      </c>
      <c r="Q9" s="93" t="s">
        <v>80</v>
      </c>
      <c r="R9" s="93" t="s">
        <v>80</v>
      </c>
      <c r="S9" s="93">
        <v>8</v>
      </c>
      <c r="T9" s="93" t="s">
        <v>80</v>
      </c>
      <c r="U9" s="99" t="s">
        <v>80</v>
      </c>
      <c r="V9" s="93" t="s">
        <v>145</v>
      </c>
      <c r="W9" s="177">
        <v>0</v>
      </c>
      <c r="X9" s="177">
        <v>3010.98</v>
      </c>
      <c r="Y9" s="177">
        <v>0</v>
      </c>
      <c r="Z9" s="177">
        <v>24689.02</v>
      </c>
      <c r="AA9" s="179">
        <v>0</v>
      </c>
      <c r="AB9" s="76" t="s">
        <v>69</v>
      </c>
      <c r="AC9" s="179">
        <v>1600</v>
      </c>
      <c r="AD9" s="76" t="s">
        <v>1073</v>
      </c>
      <c r="AE9" s="179">
        <v>10000</v>
      </c>
      <c r="AF9" s="183">
        <v>0</v>
      </c>
      <c r="AG9" s="77" t="s">
        <v>69</v>
      </c>
      <c r="AH9" s="183">
        <v>37400</v>
      </c>
      <c r="AI9" s="77" t="s">
        <v>1074</v>
      </c>
      <c r="AJ9" s="183">
        <v>10000</v>
      </c>
      <c r="AK9" s="187">
        <v>0</v>
      </c>
      <c r="AL9" s="78" t="s">
        <v>69</v>
      </c>
      <c r="AM9" s="187">
        <v>149300</v>
      </c>
      <c r="AN9" s="78" t="s">
        <v>1074</v>
      </c>
      <c r="AO9" s="187">
        <v>10000</v>
      </c>
      <c r="AP9" s="191">
        <v>0</v>
      </c>
      <c r="AQ9" s="94" t="s">
        <v>69</v>
      </c>
      <c r="AR9" s="191">
        <v>0</v>
      </c>
      <c r="AS9" s="108" t="s">
        <v>69</v>
      </c>
      <c r="AT9" s="192">
        <v>0</v>
      </c>
      <c r="AU9" s="193">
        <v>0</v>
      </c>
      <c r="AV9" s="109" t="s">
        <v>69</v>
      </c>
      <c r="AW9" s="193">
        <v>0</v>
      </c>
      <c r="AX9" s="109" t="s">
        <v>69</v>
      </c>
      <c r="AY9" s="177">
        <f t="shared" si="0"/>
        <v>0</v>
      </c>
      <c r="AZ9" s="177">
        <f t="shared" si="1"/>
        <v>246000</v>
      </c>
      <c r="BA9" s="93" t="s">
        <v>145</v>
      </c>
      <c r="BB9" s="177">
        <v>0</v>
      </c>
      <c r="BC9" s="177">
        <v>184300</v>
      </c>
      <c r="BD9" s="177">
        <v>0</v>
      </c>
      <c r="BE9" s="177">
        <v>184300</v>
      </c>
      <c r="BF9" s="177">
        <v>0</v>
      </c>
      <c r="BG9" s="177">
        <v>0</v>
      </c>
    </row>
    <row r="10" spans="1:64" s="89" customFormat="1" ht="31.5" x14ac:dyDescent="0.25">
      <c r="A10" s="28" t="s">
        <v>84</v>
      </c>
      <c r="B10" s="90">
        <v>5</v>
      </c>
      <c r="C10" s="90">
        <v>1</v>
      </c>
      <c r="D10" s="28" t="s">
        <v>453</v>
      </c>
      <c r="E10" s="91" t="s">
        <v>145</v>
      </c>
      <c r="F10" s="90" t="s">
        <v>454</v>
      </c>
      <c r="G10" s="91" t="s">
        <v>100</v>
      </c>
      <c r="H10" s="28">
        <v>51103</v>
      </c>
      <c r="I10" s="28" t="s">
        <v>1275</v>
      </c>
      <c r="J10" s="28" t="s">
        <v>69</v>
      </c>
      <c r="K10" s="90" t="s">
        <v>69</v>
      </c>
      <c r="L10" s="92" t="s">
        <v>69</v>
      </c>
      <c r="M10" s="28" t="s">
        <v>1292</v>
      </c>
      <c r="N10" s="93" t="s">
        <v>1313</v>
      </c>
      <c r="O10" s="93" t="s">
        <v>1314</v>
      </c>
      <c r="P10" s="93" t="s">
        <v>74</v>
      </c>
      <c r="Q10" s="93" t="s">
        <v>80</v>
      </c>
      <c r="R10" s="93" t="s">
        <v>80</v>
      </c>
      <c r="S10" s="93">
        <v>9</v>
      </c>
      <c r="T10" s="93" t="s">
        <v>80</v>
      </c>
      <c r="U10" s="99" t="s">
        <v>80</v>
      </c>
      <c r="V10" s="93" t="s">
        <v>74</v>
      </c>
      <c r="W10" s="177">
        <v>0</v>
      </c>
      <c r="X10" s="177">
        <v>0</v>
      </c>
      <c r="Y10" s="177">
        <v>0</v>
      </c>
      <c r="Z10" s="177">
        <v>0</v>
      </c>
      <c r="AA10" s="179">
        <v>0</v>
      </c>
      <c r="AB10" s="76" t="s">
        <v>69</v>
      </c>
      <c r="AC10" s="179">
        <v>0</v>
      </c>
      <c r="AD10" s="76" t="s">
        <v>69</v>
      </c>
      <c r="AE10" s="179">
        <v>0</v>
      </c>
      <c r="AF10" s="183" t="s">
        <v>1303</v>
      </c>
      <c r="AG10" s="77" t="s">
        <v>69</v>
      </c>
      <c r="AH10" s="183">
        <v>3750000</v>
      </c>
      <c r="AI10" s="77" t="s">
        <v>1312</v>
      </c>
      <c r="AJ10" s="183">
        <v>0</v>
      </c>
      <c r="AK10" s="187">
        <v>0</v>
      </c>
      <c r="AL10" s="78" t="s">
        <v>69</v>
      </c>
      <c r="AM10" s="187">
        <v>1000000</v>
      </c>
      <c r="AN10" s="78" t="s">
        <v>1312</v>
      </c>
      <c r="AO10" s="187">
        <v>0</v>
      </c>
      <c r="AP10" s="191">
        <v>0</v>
      </c>
      <c r="AQ10" s="94" t="s">
        <v>69</v>
      </c>
      <c r="AR10" s="191">
        <v>0</v>
      </c>
      <c r="AS10" s="108" t="s">
        <v>69</v>
      </c>
      <c r="AT10" s="192">
        <v>0</v>
      </c>
      <c r="AU10" s="193">
        <v>0</v>
      </c>
      <c r="AV10" s="109" t="s">
        <v>69</v>
      </c>
      <c r="AW10" s="193">
        <v>0</v>
      </c>
      <c r="AX10" s="109" t="s">
        <v>69</v>
      </c>
      <c r="AY10" s="177">
        <f t="shared" si="0"/>
        <v>0</v>
      </c>
      <c r="AZ10" s="177">
        <f t="shared" si="1"/>
        <v>4750000</v>
      </c>
      <c r="BA10" s="93" t="s">
        <v>74</v>
      </c>
      <c r="BB10" s="177">
        <v>0</v>
      </c>
      <c r="BC10" s="177">
        <v>0</v>
      </c>
      <c r="BD10" s="177">
        <v>0</v>
      </c>
      <c r="BE10" s="177">
        <v>0</v>
      </c>
      <c r="BF10" s="177">
        <v>0</v>
      </c>
      <c r="BG10" s="177">
        <v>0</v>
      </c>
    </row>
    <row r="11" spans="1:64" s="89" customFormat="1" ht="31.5" x14ac:dyDescent="0.25">
      <c r="A11" s="28" t="s">
        <v>84</v>
      </c>
      <c r="B11" s="90">
        <v>9</v>
      </c>
      <c r="C11" s="90"/>
      <c r="D11" s="28" t="s">
        <v>453</v>
      </c>
      <c r="E11" s="91" t="s">
        <v>145</v>
      </c>
      <c r="F11" s="90" t="s">
        <v>454</v>
      </c>
      <c r="G11" s="91" t="s">
        <v>100</v>
      </c>
      <c r="H11" s="28">
        <v>21106</v>
      </c>
      <c r="I11" s="28" t="s">
        <v>465</v>
      </c>
      <c r="J11" s="28" t="s">
        <v>69</v>
      </c>
      <c r="K11" s="90" t="s">
        <v>69</v>
      </c>
      <c r="L11" s="92" t="s">
        <v>69</v>
      </c>
      <c r="M11" s="28" t="s">
        <v>466</v>
      </c>
      <c r="N11" s="93" t="s">
        <v>467</v>
      </c>
      <c r="O11" s="93" t="s">
        <v>468</v>
      </c>
      <c r="P11" s="93" t="s">
        <v>74</v>
      </c>
      <c r="Q11" s="93" t="s">
        <v>80</v>
      </c>
      <c r="R11" s="93" t="s">
        <v>80</v>
      </c>
      <c r="S11" s="93">
        <v>8</v>
      </c>
      <c r="T11" s="93" t="s">
        <v>80</v>
      </c>
      <c r="U11" s="99" t="s">
        <v>80</v>
      </c>
      <c r="V11" s="93" t="s">
        <v>145</v>
      </c>
      <c r="W11" s="177">
        <v>0</v>
      </c>
      <c r="X11" s="177">
        <v>23182.91</v>
      </c>
      <c r="Y11" s="177">
        <v>0</v>
      </c>
      <c r="Z11" s="177">
        <v>102017.09</v>
      </c>
      <c r="AA11" s="179">
        <v>0</v>
      </c>
      <c r="AB11" s="76" t="s">
        <v>69</v>
      </c>
      <c r="AC11" s="179">
        <v>7200</v>
      </c>
      <c r="AD11" s="76" t="s">
        <v>469</v>
      </c>
      <c r="AE11" s="179">
        <v>10000</v>
      </c>
      <c r="AF11" s="183">
        <v>0</v>
      </c>
      <c r="AG11" s="77" t="s">
        <v>69</v>
      </c>
      <c r="AH11" s="183">
        <v>147300</v>
      </c>
      <c r="AI11" s="77" t="s">
        <v>470</v>
      </c>
      <c r="AJ11" s="183">
        <v>10000</v>
      </c>
      <c r="AK11" s="187">
        <v>0</v>
      </c>
      <c r="AL11" s="78" t="s">
        <v>69</v>
      </c>
      <c r="AM11" s="187">
        <v>587600</v>
      </c>
      <c r="AN11" s="78" t="s">
        <v>470</v>
      </c>
      <c r="AO11" s="187">
        <v>10000</v>
      </c>
      <c r="AP11" s="191">
        <v>0</v>
      </c>
      <c r="AQ11" s="94" t="s">
        <v>69</v>
      </c>
      <c r="AR11" s="191">
        <v>0</v>
      </c>
      <c r="AS11" s="108" t="s">
        <v>69</v>
      </c>
      <c r="AT11" s="192">
        <v>0</v>
      </c>
      <c r="AU11" s="193">
        <v>0</v>
      </c>
      <c r="AV11" s="109" t="s">
        <v>69</v>
      </c>
      <c r="AW11" s="193">
        <v>0</v>
      </c>
      <c r="AX11" s="109" t="s">
        <v>69</v>
      </c>
      <c r="AY11" s="177">
        <f t="shared" si="0"/>
        <v>0</v>
      </c>
      <c r="AZ11" s="177">
        <f t="shared" si="1"/>
        <v>897300</v>
      </c>
      <c r="BA11" s="93" t="s">
        <v>145</v>
      </c>
      <c r="BB11" s="177">
        <v>0</v>
      </c>
      <c r="BC11" s="177">
        <f>BE11</f>
        <v>587600</v>
      </c>
      <c r="BD11" s="177">
        <v>0</v>
      </c>
      <c r="BE11" s="177">
        <f>AM11</f>
        <v>587600</v>
      </c>
      <c r="BF11" s="177">
        <v>0</v>
      </c>
      <c r="BG11" s="177">
        <v>0</v>
      </c>
    </row>
    <row r="12" spans="1:64" s="89" customFormat="1" ht="31.5" x14ac:dyDescent="0.25">
      <c r="A12" s="28" t="s">
        <v>84</v>
      </c>
      <c r="B12" s="90">
        <v>9</v>
      </c>
      <c r="C12" s="90"/>
      <c r="D12" s="28" t="s">
        <v>453</v>
      </c>
      <c r="E12" s="91" t="s">
        <v>145</v>
      </c>
      <c r="F12" s="90" t="s">
        <v>454</v>
      </c>
      <c r="G12" s="91" t="s">
        <v>100</v>
      </c>
      <c r="H12" s="28">
        <v>21503</v>
      </c>
      <c r="I12" s="28" t="s">
        <v>455</v>
      </c>
      <c r="J12" s="28" t="s">
        <v>69</v>
      </c>
      <c r="K12" s="90" t="s">
        <v>69</v>
      </c>
      <c r="L12" s="92" t="s">
        <v>69</v>
      </c>
      <c r="M12" s="28" t="s">
        <v>466</v>
      </c>
      <c r="N12" s="93" t="s">
        <v>471</v>
      </c>
      <c r="O12" s="93" t="s">
        <v>472</v>
      </c>
      <c r="P12" s="93" t="s">
        <v>74</v>
      </c>
      <c r="Q12" s="93" t="s">
        <v>80</v>
      </c>
      <c r="R12" s="93" t="s">
        <v>80</v>
      </c>
      <c r="S12" s="93">
        <v>8</v>
      </c>
      <c r="T12" s="93" t="s">
        <v>80</v>
      </c>
      <c r="U12" s="99" t="s">
        <v>80</v>
      </c>
      <c r="V12" s="93" t="s">
        <v>145</v>
      </c>
      <c r="W12" s="177">
        <v>0</v>
      </c>
      <c r="X12" s="177">
        <v>18817.82</v>
      </c>
      <c r="Y12" s="177">
        <v>0</v>
      </c>
      <c r="Z12" s="177">
        <v>82782.179999999993</v>
      </c>
      <c r="AA12" s="179">
        <v>0</v>
      </c>
      <c r="AB12" s="76" t="s">
        <v>69</v>
      </c>
      <c r="AC12" s="179">
        <v>9900</v>
      </c>
      <c r="AD12" s="76" t="s">
        <v>469</v>
      </c>
      <c r="AE12" s="179">
        <v>10000</v>
      </c>
      <c r="AF12" s="183">
        <v>0</v>
      </c>
      <c r="AG12" s="77" t="s">
        <v>69</v>
      </c>
      <c r="AH12" s="183">
        <v>166400</v>
      </c>
      <c r="AI12" s="77" t="s">
        <v>470</v>
      </c>
      <c r="AJ12" s="183">
        <v>10000</v>
      </c>
      <c r="AK12" s="187">
        <v>0</v>
      </c>
      <c r="AL12" s="78" t="s">
        <v>69</v>
      </c>
      <c r="AM12" s="187">
        <v>663700</v>
      </c>
      <c r="AN12" s="78" t="s">
        <v>470</v>
      </c>
      <c r="AO12" s="187">
        <v>10000</v>
      </c>
      <c r="AP12" s="191">
        <v>0</v>
      </c>
      <c r="AQ12" s="94" t="s">
        <v>69</v>
      </c>
      <c r="AR12" s="191">
        <v>0</v>
      </c>
      <c r="AS12" s="108" t="s">
        <v>69</v>
      </c>
      <c r="AT12" s="192">
        <v>0</v>
      </c>
      <c r="AU12" s="193">
        <v>0</v>
      </c>
      <c r="AV12" s="109" t="s">
        <v>69</v>
      </c>
      <c r="AW12" s="193">
        <v>0</v>
      </c>
      <c r="AX12" s="109" t="s">
        <v>69</v>
      </c>
      <c r="AY12" s="177">
        <f t="shared" si="0"/>
        <v>0</v>
      </c>
      <c r="AZ12" s="177">
        <f t="shared" si="1"/>
        <v>971600</v>
      </c>
      <c r="BA12" s="93" t="s">
        <v>145</v>
      </c>
      <c r="BB12" s="177">
        <v>0</v>
      </c>
      <c r="BC12" s="177">
        <f>BE12</f>
        <v>663700</v>
      </c>
      <c r="BD12" s="177"/>
      <c r="BE12" s="177">
        <f>AM12</f>
        <v>663700</v>
      </c>
      <c r="BF12" s="177">
        <v>0</v>
      </c>
      <c r="BG12" s="177">
        <v>0</v>
      </c>
    </row>
    <row r="13" spans="1:64" s="89" customFormat="1" ht="31.5" x14ac:dyDescent="0.25">
      <c r="A13" s="28" t="s">
        <v>84</v>
      </c>
      <c r="B13" s="90">
        <v>9</v>
      </c>
      <c r="C13" s="90">
        <v>1</v>
      </c>
      <c r="D13" s="28" t="s">
        <v>546</v>
      </c>
      <c r="E13" s="91" t="s">
        <v>83</v>
      </c>
      <c r="F13" s="90" t="s">
        <v>547</v>
      </c>
      <c r="G13" s="91" t="s">
        <v>100</v>
      </c>
      <c r="H13" s="28">
        <v>21106</v>
      </c>
      <c r="I13" s="28" t="s">
        <v>465</v>
      </c>
      <c r="J13" s="28" t="s">
        <v>69</v>
      </c>
      <c r="K13" s="90" t="s">
        <v>69</v>
      </c>
      <c r="L13" s="92" t="s">
        <v>69</v>
      </c>
      <c r="M13" s="28" t="s">
        <v>140</v>
      </c>
      <c r="N13" s="93" t="s">
        <v>548</v>
      </c>
      <c r="O13" s="93" t="s">
        <v>547</v>
      </c>
      <c r="P13" s="93" t="s">
        <v>74</v>
      </c>
      <c r="Q13" s="93" t="s">
        <v>80</v>
      </c>
      <c r="R13" s="93">
        <v>8</v>
      </c>
      <c r="S13" s="93" t="s">
        <v>80</v>
      </c>
      <c r="T13" s="93" t="s">
        <v>80</v>
      </c>
      <c r="U13" s="99" t="s">
        <v>80</v>
      </c>
      <c r="V13" s="93" t="s">
        <v>145</v>
      </c>
      <c r="W13" s="177">
        <v>0</v>
      </c>
      <c r="X13" s="177">
        <v>0</v>
      </c>
      <c r="Y13" s="177">
        <v>0</v>
      </c>
      <c r="Z13" s="177">
        <v>0</v>
      </c>
      <c r="AA13" s="179">
        <v>0</v>
      </c>
      <c r="AB13" s="76" t="s">
        <v>69</v>
      </c>
      <c r="AC13" s="179">
        <v>250000</v>
      </c>
      <c r="AD13" s="76" t="s">
        <v>549</v>
      </c>
      <c r="AE13" s="179">
        <v>10000</v>
      </c>
      <c r="AF13" s="183">
        <v>0</v>
      </c>
      <c r="AG13" s="77" t="s">
        <v>69</v>
      </c>
      <c r="AH13" s="183">
        <v>1200000</v>
      </c>
      <c r="AI13" s="77" t="s">
        <v>550</v>
      </c>
      <c r="AJ13" s="183">
        <v>10000</v>
      </c>
      <c r="AK13" s="187">
        <v>0</v>
      </c>
      <c r="AL13" s="78" t="s">
        <v>69</v>
      </c>
      <c r="AM13" s="187">
        <v>150000</v>
      </c>
      <c r="AN13" s="78" t="s">
        <v>551</v>
      </c>
      <c r="AO13" s="187">
        <v>5000</v>
      </c>
      <c r="AP13" s="191">
        <v>0</v>
      </c>
      <c r="AQ13" s="94" t="s">
        <v>69</v>
      </c>
      <c r="AR13" s="191">
        <v>0</v>
      </c>
      <c r="AS13" s="108" t="s">
        <v>69</v>
      </c>
      <c r="AT13" s="192">
        <v>0</v>
      </c>
      <c r="AU13" s="193">
        <v>0</v>
      </c>
      <c r="AV13" s="109" t="s">
        <v>69</v>
      </c>
      <c r="AW13" s="193">
        <v>0</v>
      </c>
      <c r="AX13" s="109" t="s">
        <v>69</v>
      </c>
      <c r="AY13" s="177">
        <f t="shared" si="0"/>
        <v>0</v>
      </c>
      <c r="AZ13" s="177">
        <f t="shared" si="1"/>
        <v>1625000</v>
      </c>
      <c r="BA13" s="93" t="s">
        <v>145</v>
      </c>
      <c r="BB13" s="177">
        <v>960000</v>
      </c>
      <c r="BC13" s="177">
        <v>0</v>
      </c>
      <c r="BD13" s="177">
        <v>864000</v>
      </c>
      <c r="BE13" s="177">
        <v>96000</v>
      </c>
      <c r="BF13" s="177">
        <v>0</v>
      </c>
      <c r="BG13" s="177">
        <v>0</v>
      </c>
    </row>
    <row r="14" spans="1:64" s="89" customFormat="1" ht="31.5" x14ac:dyDescent="0.25">
      <c r="A14" s="28" t="s">
        <v>84</v>
      </c>
      <c r="B14" s="90">
        <v>6</v>
      </c>
      <c r="C14" s="90">
        <v>1</v>
      </c>
      <c r="D14" s="28" t="s">
        <v>473</v>
      </c>
      <c r="E14" s="91" t="s">
        <v>145</v>
      </c>
      <c r="F14" s="90" t="s">
        <v>474</v>
      </c>
      <c r="G14" s="91" t="s">
        <v>100</v>
      </c>
      <c r="H14" s="28">
        <v>54100</v>
      </c>
      <c r="I14" s="28" t="s">
        <v>478</v>
      </c>
      <c r="J14" s="28" t="s">
        <v>69</v>
      </c>
      <c r="K14" s="90" t="s">
        <v>69</v>
      </c>
      <c r="L14" s="92" t="s">
        <v>69</v>
      </c>
      <c r="M14" s="28" t="s">
        <v>260</v>
      </c>
      <c r="N14" s="93" t="s">
        <v>706</v>
      </c>
      <c r="O14" s="93" t="s">
        <v>707</v>
      </c>
      <c r="P14" s="93" t="s">
        <v>74</v>
      </c>
      <c r="Q14" s="93">
        <v>11</v>
      </c>
      <c r="R14" s="93" t="s">
        <v>80</v>
      </c>
      <c r="S14" s="93">
        <v>7</v>
      </c>
      <c r="T14" s="93" t="s">
        <v>80</v>
      </c>
      <c r="U14" s="99" t="s">
        <v>80</v>
      </c>
      <c r="V14" s="93" t="s">
        <v>145</v>
      </c>
      <c r="W14" s="177">
        <v>0</v>
      </c>
      <c r="X14" s="177">
        <v>2190116.81</v>
      </c>
      <c r="Y14" s="177">
        <v>0</v>
      </c>
      <c r="Z14" s="177">
        <v>2319556.04</v>
      </c>
      <c r="AA14" s="179">
        <v>0</v>
      </c>
      <c r="AB14" s="76" t="s">
        <v>69</v>
      </c>
      <c r="AC14" s="179">
        <v>1500000</v>
      </c>
      <c r="AD14" s="76" t="s">
        <v>708</v>
      </c>
      <c r="AE14" s="179">
        <v>75000</v>
      </c>
      <c r="AF14" s="183">
        <v>0</v>
      </c>
      <c r="AG14" s="77" t="s">
        <v>69</v>
      </c>
      <c r="AH14" s="183">
        <v>200000</v>
      </c>
      <c r="AI14" s="77" t="s">
        <v>709</v>
      </c>
      <c r="AJ14" s="183">
        <v>10000</v>
      </c>
      <c r="AK14" s="187">
        <v>0</v>
      </c>
      <c r="AL14" s="78" t="s">
        <v>69</v>
      </c>
      <c r="AM14" s="187">
        <v>20000</v>
      </c>
      <c r="AN14" s="78" t="s">
        <v>710</v>
      </c>
      <c r="AO14" s="187">
        <v>1000</v>
      </c>
      <c r="AP14" s="191">
        <v>0</v>
      </c>
      <c r="AQ14" s="94" t="s">
        <v>69</v>
      </c>
      <c r="AR14" s="191">
        <v>0</v>
      </c>
      <c r="AS14" s="108" t="s">
        <v>69</v>
      </c>
      <c r="AT14" s="192">
        <v>0</v>
      </c>
      <c r="AU14" s="193">
        <v>0</v>
      </c>
      <c r="AV14" s="109" t="s">
        <v>69</v>
      </c>
      <c r="AW14" s="193">
        <v>0</v>
      </c>
      <c r="AX14" s="109" t="s">
        <v>69</v>
      </c>
      <c r="AY14" s="177">
        <f t="shared" si="0"/>
        <v>0</v>
      </c>
      <c r="AZ14" s="177">
        <f t="shared" si="1"/>
        <v>6315672.8499999996</v>
      </c>
      <c r="BA14" s="93" t="s">
        <v>145</v>
      </c>
      <c r="BB14" s="177">
        <v>200000</v>
      </c>
      <c r="BC14" s="177">
        <v>20000</v>
      </c>
      <c r="BD14" s="177">
        <v>200000</v>
      </c>
      <c r="BE14" s="177">
        <v>20000</v>
      </c>
      <c r="BF14" s="177">
        <v>0</v>
      </c>
      <c r="BG14" s="177">
        <v>0</v>
      </c>
    </row>
    <row r="15" spans="1:64" s="89" customFormat="1" ht="63" x14ac:dyDescent="0.25">
      <c r="A15" s="28" t="s">
        <v>84</v>
      </c>
      <c r="B15" s="90">
        <v>6</v>
      </c>
      <c r="C15" s="90">
        <v>1</v>
      </c>
      <c r="D15" s="28" t="s">
        <v>473</v>
      </c>
      <c r="E15" s="91" t="s">
        <v>145</v>
      </c>
      <c r="F15" s="90" t="s">
        <v>474</v>
      </c>
      <c r="G15" s="91" t="s">
        <v>100</v>
      </c>
      <c r="H15" s="28">
        <v>54100</v>
      </c>
      <c r="I15" s="28" t="s">
        <v>478</v>
      </c>
      <c r="J15" s="28" t="s">
        <v>69</v>
      </c>
      <c r="K15" s="90" t="s">
        <v>69</v>
      </c>
      <c r="L15" s="92" t="s">
        <v>69</v>
      </c>
      <c r="M15" s="28" t="s">
        <v>129</v>
      </c>
      <c r="N15" s="93" t="s">
        <v>479</v>
      </c>
      <c r="O15" s="93" t="s">
        <v>480</v>
      </c>
      <c r="P15" s="93" t="s">
        <v>74</v>
      </c>
      <c r="Q15" s="93" t="s">
        <v>80</v>
      </c>
      <c r="R15" s="93" t="s">
        <v>80</v>
      </c>
      <c r="S15" s="93">
        <v>8</v>
      </c>
      <c r="T15" s="93" t="s">
        <v>80</v>
      </c>
      <c r="U15" s="99" t="s">
        <v>80</v>
      </c>
      <c r="V15" s="93" t="s">
        <v>145</v>
      </c>
      <c r="W15" s="177">
        <v>0</v>
      </c>
      <c r="X15" s="177">
        <v>131025.95</v>
      </c>
      <c r="Y15" s="177">
        <v>0</v>
      </c>
      <c r="Z15" s="177">
        <v>0</v>
      </c>
      <c r="AA15" s="179">
        <v>0</v>
      </c>
      <c r="AB15" s="76" t="s">
        <v>69</v>
      </c>
      <c r="AC15" s="179">
        <v>126500</v>
      </c>
      <c r="AD15" s="76" t="s">
        <v>481</v>
      </c>
      <c r="AE15" s="179">
        <v>5000</v>
      </c>
      <c r="AF15" s="183">
        <v>0</v>
      </c>
      <c r="AG15" s="77" t="s">
        <v>69</v>
      </c>
      <c r="AH15" s="183">
        <v>0</v>
      </c>
      <c r="AI15" s="77" t="s">
        <v>69</v>
      </c>
      <c r="AJ15" s="183">
        <v>0</v>
      </c>
      <c r="AK15" s="187">
        <v>0</v>
      </c>
      <c r="AL15" s="78" t="s">
        <v>69</v>
      </c>
      <c r="AM15" s="187">
        <v>0</v>
      </c>
      <c r="AN15" s="78" t="s">
        <v>80</v>
      </c>
      <c r="AO15" s="187">
        <v>0</v>
      </c>
      <c r="AP15" s="191">
        <v>0</v>
      </c>
      <c r="AQ15" s="94" t="s">
        <v>69</v>
      </c>
      <c r="AR15" s="191">
        <v>0</v>
      </c>
      <c r="AS15" s="108" t="s">
        <v>69</v>
      </c>
      <c r="AT15" s="192">
        <v>0</v>
      </c>
      <c r="AU15" s="193">
        <v>0</v>
      </c>
      <c r="AV15" s="109" t="s">
        <v>69</v>
      </c>
      <c r="AW15" s="193">
        <v>0</v>
      </c>
      <c r="AX15" s="109" t="s">
        <v>69</v>
      </c>
      <c r="AY15" s="177">
        <f t="shared" si="0"/>
        <v>0</v>
      </c>
      <c r="AZ15" s="177">
        <f t="shared" si="1"/>
        <v>262525.95</v>
      </c>
      <c r="BA15" s="93" t="s">
        <v>74</v>
      </c>
      <c r="BB15" s="177">
        <v>0</v>
      </c>
      <c r="BC15" s="177">
        <v>0</v>
      </c>
      <c r="BD15" s="177">
        <v>0</v>
      </c>
      <c r="BE15" s="177">
        <v>0</v>
      </c>
      <c r="BF15" s="177">
        <v>0</v>
      </c>
      <c r="BG15" s="177">
        <v>0</v>
      </c>
    </row>
    <row r="16" spans="1:64" s="89" customFormat="1" ht="47.25" x14ac:dyDescent="0.25">
      <c r="A16" s="28" t="s">
        <v>84</v>
      </c>
      <c r="B16" s="90">
        <v>4</v>
      </c>
      <c r="C16" s="90">
        <v>1</v>
      </c>
      <c r="D16" s="28" t="s">
        <v>473</v>
      </c>
      <c r="E16" s="91" t="s">
        <v>145</v>
      </c>
      <c r="F16" s="90" t="s">
        <v>474</v>
      </c>
      <c r="G16" s="91" t="s">
        <v>100</v>
      </c>
      <c r="H16" s="28">
        <v>11402</v>
      </c>
      <c r="I16" s="28" t="s">
        <v>219</v>
      </c>
      <c r="J16" s="28" t="s">
        <v>69</v>
      </c>
      <c r="K16" s="90" t="s">
        <v>69</v>
      </c>
      <c r="L16" s="92" t="s">
        <v>69</v>
      </c>
      <c r="M16" s="28" t="s">
        <v>260</v>
      </c>
      <c r="N16" s="93" t="s">
        <v>475</v>
      </c>
      <c r="O16" s="93" t="s">
        <v>476</v>
      </c>
      <c r="P16" s="93" t="s">
        <v>74</v>
      </c>
      <c r="Q16" s="93" t="s">
        <v>80</v>
      </c>
      <c r="R16" s="93" t="s">
        <v>80</v>
      </c>
      <c r="S16" s="93">
        <v>8</v>
      </c>
      <c r="T16" s="93" t="s">
        <v>80</v>
      </c>
      <c r="U16" s="99" t="s">
        <v>80</v>
      </c>
      <c r="V16" s="93" t="s">
        <v>145</v>
      </c>
      <c r="W16" s="177">
        <v>0</v>
      </c>
      <c r="X16" s="177">
        <v>24576.26</v>
      </c>
      <c r="Y16" s="177">
        <v>0</v>
      </c>
      <c r="Z16" s="177">
        <v>0</v>
      </c>
      <c r="AA16" s="179">
        <v>0</v>
      </c>
      <c r="AB16" s="76" t="s">
        <v>69</v>
      </c>
      <c r="AC16" s="179">
        <v>23000</v>
      </c>
      <c r="AD16" s="76" t="s">
        <v>477</v>
      </c>
      <c r="AE16" s="179">
        <v>1000</v>
      </c>
      <c r="AF16" s="183">
        <v>0</v>
      </c>
      <c r="AG16" s="77" t="s">
        <v>69</v>
      </c>
      <c r="AH16" s="183">
        <v>21300</v>
      </c>
      <c r="AI16" s="77" t="s">
        <v>477</v>
      </c>
      <c r="AJ16" s="183">
        <v>1000</v>
      </c>
      <c r="AK16" s="187">
        <v>0</v>
      </c>
      <c r="AL16" s="78" t="s">
        <v>69</v>
      </c>
      <c r="AM16" s="187">
        <v>58200</v>
      </c>
      <c r="AN16" s="78" t="s">
        <v>477</v>
      </c>
      <c r="AO16" s="187">
        <v>1000</v>
      </c>
      <c r="AP16" s="191">
        <v>0</v>
      </c>
      <c r="AQ16" s="94" t="s">
        <v>69</v>
      </c>
      <c r="AR16" s="191">
        <v>0</v>
      </c>
      <c r="AS16" s="108" t="s">
        <v>69</v>
      </c>
      <c r="AT16" s="192">
        <v>0</v>
      </c>
      <c r="AU16" s="193">
        <v>0</v>
      </c>
      <c r="AV16" s="109" t="s">
        <v>69</v>
      </c>
      <c r="AW16" s="193">
        <v>0</v>
      </c>
      <c r="AX16" s="109" t="s">
        <v>69</v>
      </c>
      <c r="AY16" s="177">
        <f t="shared" si="0"/>
        <v>0</v>
      </c>
      <c r="AZ16" s="177">
        <f t="shared" si="1"/>
        <v>130076.26</v>
      </c>
      <c r="BA16" s="93" t="s">
        <v>74</v>
      </c>
      <c r="BB16" s="177">
        <v>0</v>
      </c>
      <c r="BC16" s="177">
        <v>0</v>
      </c>
      <c r="BD16" s="177">
        <v>0</v>
      </c>
      <c r="BE16" s="177">
        <v>0</v>
      </c>
      <c r="BF16" s="177">
        <v>0</v>
      </c>
      <c r="BG16" s="177">
        <v>0</v>
      </c>
    </row>
    <row r="17" spans="1:60" s="89" customFormat="1" ht="47.25" x14ac:dyDescent="0.25">
      <c r="A17" s="28" t="s">
        <v>84</v>
      </c>
      <c r="B17" s="90">
        <v>5</v>
      </c>
      <c r="C17" s="90"/>
      <c r="D17" s="28" t="s">
        <v>1374</v>
      </c>
      <c r="E17" s="91" t="s">
        <v>145</v>
      </c>
      <c r="F17" s="90" t="s">
        <v>1375</v>
      </c>
      <c r="G17" s="91" t="s">
        <v>100</v>
      </c>
      <c r="H17" s="28">
        <v>51103</v>
      </c>
      <c r="I17" s="28" t="s">
        <v>1275</v>
      </c>
      <c r="J17" s="28" t="s">
        <v>1276</v>
      </c>
      <c r="K17" s="90" t="s">
        <v>1376</v>
      </c>
      <c r="L17" s="92" t="s">
        <v>1377</v>
      </c>
      <c r="M17" s="28" t="s">
        <v>1276</v>
      </c>
      <c r="N17" s="93" t="s">
        <v>1378</v>
      </c>
      <c r="O17" s="93" t="s">
        <v>1379</v>
      </c>
      <c r="P17" s="93" t="s">
        <v>74</v>
      </c>
      <c r="Q17" s="93" t="s">
        <v>80</v>
      </c>
      <c r="R17" s="93" t="s">
        <v>80</v>
      </c>
      <c r="S17" s="93" t="s">
        <v>80</v>
      </c>
      <c r="T17" s="93" t="s">
        <v>80</v>
      </c>
      <c r="U17" s="99" t="s">
        <v>80</v>
      </c>
      <c r="V17" s="93" t="s">
        <v>74</v>
      </c>
      <c r="W17" s="177">
        <v>426131.95</v>
      </c>
      <c r="X17" s="177">
        <v>515057.68</v>
      </c>
      <c r="Y17" s="177">
        <v>0</v>
      </c>
      <c r="Z17" s="177">
        <v>0</v>
      </c>
      <c r="AA17" s="179">
        <v>324900</v>
      </c>
      <c r="AB17" s="76" t="s">
        <v>1380</v>
      </c>
      <c r="AC17" s="179">
        <v>277200</v>
      </c>
      <c r="AD17" s="76" t="s">
        <v>1380</v>
      </c>
      <c r="AE17" s="179">
        <v>0</v>
      </c>
      <c r="AF17" s="183">
        <v>17100</v>
      </c>
      <c r="AG17" s="77" t="s">
        <v>1380</v>
      </c>
      <c r="AH17" s="183">
        <v>450600</v>
      </c>
      <c r="AI17" s="77" t="s">
        <v>1380</v>
      </c>
      <c r="AJ17" s="183">
        <v>0</v>
      </c>
      <c r="AK17" s="187">
        <v>17900</v>
      </c>
      <c r="AL17" s="78" t="s">
        <v>1380</v>
      </c>
      <c r="AM17" s="187">
        <v>558100</v>
      </c>
      <c r="AN17" s="78" t="s">
        <v>1380</v>
      </c>
      <c r="AO17" s="187">
        <v>0</v>
      </c>
      <c r="AP17" s="191">
        <v>75900</v>
      </c>
      <c r="AQ17" s="94" t="s">
        <v>1380</v>
      </c>
      <c r="AR17" s="191">
        <v>0</v>
      </c>
      <c r="AS17" s="108" t="s">
        <v>69</v>
      </c>
      <c r="AT17" s="192" t="s">
        <v>1303</v>
      </c>
      <c r="AU17" s="193">
        <v>0</v>
      </c>
      <c r="AV17" s="109" t="s">
        <v>69</v>
      </c>
      <c r="AW17" s="193">
        <v>0</v>
      </c>
      <c r="AX17" s="109" t="s">
        <v>69</v>
      </c>
      <c r="AY17" s="177">
        <f t="shared" si="0"/>
        <v>861931.95</v>
      </c>
      <c r="AZ17" s="177">
        <f t="shared" si="1"/>
        <v>1800957.68</v>
      </c>
      <c r="BA17" s="93" t="s">
        <v>74</v>
      </c>
      <c r="BB17" s="177">
        <v>0</v>
      </c>
      <c r="BC17" s="177">
        <v>0</v>
      </c>
      <c r="BD17" s="177">
        <v>0</v>
      </c>
      <c r="BE17" s="177">
        <v>0</v>
      </c>
      <c r="BF17" s="177">
        <v>0</v>
      </c>
      <c r="BG17" s="177">
        <v>0</v>
      </c>
    </row>
    <row r="18" spans="1:60" s="89" customFormat="1" ht="31.5" x14ac:dyDescent="0.25">
      <c r="A18" s="28" t="s">
        <v>84</v>
      </c>
      <c r="B18" s="90">
        <v>5</v>
      </c>
      <c r="C18" s="90">
        <v>1</v>
      </c>
      <c r="D18" s="28" t="s">
        <v>1273</v>
      </c>
      <c r="E18" s="91" t="s">
        <v>145</v>
      </c>
      <c r="F18" s="90" t="s">
        <v>1274</v>
      </c>
      <c r="G18" s="91" t="s">
        <v>100</v>
      </c>
      <c r="H18" s="28">
        <v>51103</v>
      </c>
      <c r="I18" s="28" t="s">
        <v>1275</v>
      </c>
      <c r="J18" s="28" t="s">
        <v>69</v>
      </c>
      <c r="K18" s="90" t="s">
        <v>69</v>
      </c>
      <c r="L18" s="92" t="s">
        <v>69</v>
      </c>
      <c r="M18" s="28" t="s">
        <v>1276</v>
      </c>
      <c r="N18" s="93" t="s">
        <v>1277</v>
      </c>
      <c r="O18" s="93" t="s">
        <v>1278</v>
      </c>
      <c r="P18" s="93" t="s">
        <v>74</v>
      </c>
      <c r="Q18" s="93" t="s">
        <v>80</v>
      </c>
      <c r="R18" s="93" t="s">
        <v>80</v>
      </c>
      <c r="S18" s="93" t="s">
        <v>80</v>
      </c>
      <c r="T18" s="93" t="s">
        <v>80</v>
      </c>
      <c r="U18" s="99" t="s">
        <v>80</v>
      </c>
      <c r="V18" s="93" t="s">
        <v>74</v>
      </c>
      <c r="W18" s="177">
        <v>0</v>
      </c>
      <c r="X18" s="177">
        <v>1581182.96</v>
      </c>
      <c r="Y18" s="177">
        <v>0</v>
      </c>
      <c r="Z18" s="177">
        <v>1025050</v>
      </c>
      <c r="AA18" s="179">
        <v>0</v>
      </c>
      <c r="AB18" s="76" t="s">
        <v>69</v>
      </c>
      <c r="AC18" s="179">
        <v>533000</v>
      </c>
      <c r="AD18" s="76" t="s">
        <v>1279</v>
      </c>
      <c r="AE18" s="179">
        <v>0</v>
      </c>
      <c r="AF18" s="183">
        <v>0</v>
      </c>
      <c r="AG18" s="77" t="s">
        <v>69</v>
      </c>
      <c r="AH18" s="183">
        <v>146000</v>
      </c>
      <c r="AI18" s="77" t="s">
        <v>1279</v>
      </c>
      <c r="AJ18" s="183">
        <v>0</v>
      </c>
      <c r="AK18" s="187">
        <v>0</v>
      </c>
      <c r="AL18" s="78" t="s">
        <v>69</v>
      </c>
      <c r="AM18" s="187">
        <v>110000</v>
      </c>
      <c r="AN18" s="78" t="s">
        <v>1279</v>
      </c>
      <c r="AO18" s="187">
        <v>0</v>
      </c>
      <c r="AP18" s="191">
        <v>0</v>
      </c>
      <c r="AQ18" s="94" t="s">
        <v>69</v>
      </c>
      <c r="AR18" s="191">
        <v>86300</v>
      </c>
      <c r="AS18" s="108" t="s">
        <v>1279</v>
      </c>
      <c r="AT18" s="192">
        <v>0</v>
      </c>
      <c r="AU18" s="193">
        <v>0</v>
      </c>
      <c r="AV18" s="109" t="s">
        <v>69</v>
      </c>
      <c r="AW18" s="193">
        <v>0</v>
      </c>
      <c r="AX18" s="109" t="s">
        <v>69</v>
      </c>
      <c r="AY18" s="177">
        <f t="shared" si="0"/>
        <v>0</v>
      </c>
      <c r="AZ18" s="177">
        <f t="shared" si="1"/>
        <v>3481532.96</v>
      </c>
      <c r="BA18" s="93" t="s">
        <v>74</v>
      </c>
      <c r="BB18" s="177">
        <v>0</v>
      </c>
      <c r="BC18" s="177">
        <v>0</v>
      </c>
      <c r="BD18" s="177">
        <v>0</v>
      </c>
      <c r="BE18" s="177">
        <v>0</v>
      </c>
      <c r="BF18" s="177">
        <v>0</v>
      </c>
      <c r="BG18" s="177">
        <v>0</v>
      </c>
    </row>
    <row r="19" spans="1:60" s="89" customFormat="1" ht="31.5" x14ac:dyDescent="0.25">
      <c r="A19" s="28" t="s">
        <v>84</v>
      </c>
      <c r="B19" s="90">
        <v>5</v>
      </c>
      <c r="C19" s="90">
        <v>1</v>
      </c>
      <c r="D19" s="28" t="s">
        <v>1280</v>
      </c>
      <c r="E19" s="91" t="s">
        <v>145</v>
      </c>
      <c r="F19" s="90" t="s">
        <v>1281</v>
      </c>
      <c r="G19" s="91" t="s">
        <v>100</v>
      </c>
      <c r="H19" s="28">
        <v>51103</v>
      </c>
      <c r="I19" s="28" t="s">
        <v>1275</v>
      </c>
      <c r="J19" s="28" t="s">
        <v>69</v>
      </c>
      <c r="K19" s="90" t="s">
        <v>69</v>
      </c>
      <c r="L19" s="92" t="s">
        <v>69</v>
      </c>
      <c r="M19" s="28" t="s">
        <v>1276</v>
      </c>
      <c r="N19" s="93" t="s">
        <v>1282</v>
      </c>
      <c r="O19" s="93" t="s">
        <v>1283</v>
      </c>
      <c r="P19" s="93" t="s">
        <v>74</v>
      </c>
      <c r="Q19" s="93" t="s">
        <v>80</v>
      </c>
      <c r="R19" s="93" t="s">
        <v>80</v>
      </c>
      <c r="S19" s="93" t="s">
        <v>80</v>
      </c>
      <c r="T19" s="93" t="s">
        <v>80</v>
      </c>
      <c r="U19" s="99" t="s">
        <v>80</v>
      </c>
      <c r="V19" s="93" t="s">
        <v>74</v>
      </c>
      <c r="W19" s="177">
        <v>0</v>
      </c>
      <c r="X19" s="177">
        <v>1277862.2</v>
      </c>
      <c r="Y19" s="177">
        <v>0</v>
      </c>
      <c r="Z19" s="177">
        <v>1864150</v>
      </c>
      <c r="AA19" s="179">
        <v>0</v>
      </c>
      <c r="AB19" s="76" t="s">
        <v>69</v>
      </c>
      <c r="AC19" s="179">
        <v>1278400</v>
      </c>
      <c r="AD19" s="76" t="s">
        <v>1284</v>
      </c>
      <c r="AE19" s="179">
        <v>0</v>
      </c>
      <c r="AF19" s="183">
        <v>0</v>
      </c>
      <c r="AG19" s="77" t="s">
        <v>69</v>
      </c>
      <c r="AH19" s="183">
        <v>25000</v>
      </c>
      <c r="AI19" s="77" t="s">
        <v>1284</v>
      </c>
      <c r="AJ19" s="183">
        <v>0</v>
      </c>
      <c r="AK19" s="187">
        <v>0</v>
      </c>
      <c r="AL19" s="78" t="s">
        <v>69</v>
      </c>
      <c r="AM19" s="187">
        <v>30000</v>
      </c>
      <c r="AN19" s="78" t="s">
        <v>1284</v>
      </c>
      <c r="AO19" s="187">
        <v>0</v>
      </c>
      <c r="AP19" s="191">
        <v>0</v>
      </c>
      <c r="AQ19" s="94" t="s">
        <v>69</v>
      </c>
      <c r="AR19" s="191">
        <v>25000</v>
      </c>
      <c r="AS19" s="108" t="s">
        <v>1284</v>
      </c>
      <c r="AT19" s="192">
        <v>0</v>
      </c>
      <c r="AU19" s="193">
        <v>0</v>
      </c>
      <c r="AV19" s="109" t="s">
        <v>69</v>
      </c>
      <c r="AW19" s="193">
        <v>0</v>
      </c>
      <c r="AX19" s="109" t="s">
        <v>69</v>
      </c>
      <c r="AY19" s="177">
        <f t="shared" si="0"/>
        <v>0</v>
      </c>
      <c r="AZ19" s="177">
        <f t="shared" si="1"/>
        <v>4500412.2</v>
      </c>
      <c r="BA19" s="93" t="s">
        <v>74</v>
      </c>
      <c r="BB19" s="177">
        <v>0</v>
      </c>
      <c r="BC19" s="177">
        <v>0</v>
      </c>
      <c r="BD19" s="177">
        <v>0</v>
      </c>
      <c r="BE19" s="177">
        <v>0</v>
      </c>
      <c r="BF19" s="177">
        <v>0</v>
      </c>
      <c r="BG19" s="177">
        <v>0</v>
      </c>
    </row>
    <row r="20" spans="1:60" s="89" customFormat="1" ht="31.5" x14ac:dyDescent="0.25">
      <c r="A20" s="28" t="s">
        <v>84</v>
      </c>
      <c r="B20" s="90">
        <v>5</v>
      </c>
      <c r="C20" s="90">
        <v>1</v>
      </c>
      <c r="D20" s="28" t="s">
        <v>1285</v>
      </c>
      <c r="E20" s="91" t="s">
        <v>145</v>
      </c>
      <c r="F20" s="90" t="s">
        <v>1286</v>
      </c>
      <c r="G20" s="91" t="s">
        <v>100</v>
      </c>
      <c r="H20" s="28">
        <v>51103</v>
      </c>
      <c r="I20" s="28" t="s">
        <v>1275</v>
      </c>
      <c r="J20" s="28" t="s">
        <v>69</v>
      </c>
      <c r="K20" s="90" t="s">
        <v>69</v>
      </c>
      <c r="L20" s="92" t="s">
        <v>69</v>
      </c>
      <c r="M20" s="28" t="s">
        <v>1276</v>
      </c>
      <c r="N20" s="93" t="s">
        <v>1287</v>
      </c>
      <c r="O20" s="93" t="s">
        <v>1288</v>
      </c>
      <c r="P20" s="93" t="s">
        <v>74</v>
      </c>
      <c r="Q20" s="93" t="s">
        <v>80</v>
      </c>
      <c r="R20" s="93" t="s">
        <v>80</v>
      </c>
      <c r="S20" s="93" t="s">
        <v>80</v>
      </c>
      <c r="T20" s="93" t="s">
        <v>80</v>
      </c>
      <c r="U20" s="99" t="s">
        <v>80</v>
      </c>
      <c r="V20" s="93" t="s">
        <v>74</v>
      </c>
      <c r="W20" s="177">
        <v>0</v>
      </c>
      <c r="X20" s="177">
        <v>10290454.85</v>
      </c>
      <c r="Y20" s="177">
        <v>0</v>
      </c>
      <c r="Z20" s="177">
        <v>9016944.4900000002</v>
      </c>
      <c r="AA20" s="179">
        <v>0</v>
      </c>
      <c r="AB20" s="76" t="s">
        <v>69</v>
      </c>
      <c r="AC20" s="179">
        <v>10324700</v>
      </c>
      <c r="AD20" s="76" t="s">
        <v>1289</v>
      </c>
      <c r="AE20" s="179">
        <v>0</v>
      </c>
      <c r="AF20" s="183">
        <v>0</v>
      </c>
      <c r="AG20" s="77" t="s">
        <v>69</v>
      </c>
      <c r="AH20" s="183">
        <v>1455600</v>
      </c>
      <c r="AI20" s="77" t="s">
        <v>1289</v>
      </c>
      <c r="AJ20" s="183">
        <v>0</v>
      </c>
      <c r="AK20" s="187">
        <v>0</v>
      </c>
      <c r="AL20" s="78" t="s">
        <v>69</v>
      </c>
      <c r="AM20" s="187">
        <v>2001500</v>
      </c>
      <c r="AN20" s="78" t="s">
        <v>1289</v>
      </c>
      <c r="AO20" s="187">
        <v>0</v>
      </c>
      <c r="AP20" s="191">
        <v>0</v>
      </c>
      <c r="AQ20" s="94" t="s">
        <v>69</v>
      </c>
      <c r="AR20" s="191">
        <v>1650000</v>
      </c>
      <c r="AS20" s="108" t="s">
        <v>69</v>
      </c>
      <c r="AT20" s="192">
        <v>0</v>
      </c>
      <c r="AU20" s="193">
        <v>0</v>
      </c>
      <c r="AV20" s="109" t="s">
        <v>69</v>
      </c>
      <c r="AW20" s="193">
        <v>0</v>
      </c>
      <c r="AX20" s="109" t="s">
        <v>69</v>
      </c>
      <c r="AY20" s="177">
        <f t="shared" si="0"/>
        <v>0</v>
      </c>
      <c r="AZ20" s="177">
        <f t="shared" si="1"/>
        <v>34739199.340000004</v>
      </c>
      <c r="BA20" s="93" t="s">
        <v>74</v>
      </c>
      <c r="BB20" s="177">
        <v>0</v>
      </c>
      <c r="BC20" s="177">
        <v>0</v>
      </c>
      <c r="BD20" s="177">
        <v>0</v>
      </c>
      <c r="BE20" s="177">
        <v>0</v>
      </c>
      <c r="BF20" s="177">
        <v>0</v>
      </c>
      <c r="BG20" s="177">
        <v>0</v>
      </c>
    </row>
    <row r="21" spans="1:60" s="89" customFormat="1" ht="78.75" x14ac:dyDescent="0.25">
      <c r="A21" s="28" t="s">
        <v>84</v>
      </c>
      <c r="B21" s="90">
        <v>6</v>
      </c>
      <c r="C21" s="90">
        <v>1</v>
      </c>
      <c r="D21" s="28" t="s">
        <v>746</v>
      </c>
      <c r="E21" s="91" t="s">
        <v>145</v>
      </c>
      <c r="F21" s="90" t="s">
        <v>1411</v>
      </c>
      <c r="G21" s="91" t="s">
        <v>100</v>
      </c>
      <c r="H21" s="28">
        <v>54100</v>
      </c>
      <c r="I21" s="28" t="s">
        <v>478</v>
      </c>
      <c r="J21" s="28" t="s">
        <v>69</v>
      </c>
      <c r="K21" s="90" t="s">
        <v>69</v>
      </c>
      <c r="L21" s="92" t="s">
        <v>69</v>
      </c>
      <c r="M21" s="28" t="s">
        <v>260</v>
      </c>
      <c r="N21" s="93" t="s">
        <v>747</v>
      </c>
      <c r="O21" s="93" t="s">
        <v>1412</v>
      </c>
      <c r="P21" s="93" t="s">
        <v>74</v>
      </c>
      <c r="Q21" s="93" t="s">
        <v>80</v>
      </c>
      <c r="R21" s="93" t="s">
        <v>80</v>
      </c>
      <c r="S21" s="93" t="s">
        <v>80</v>
      </c>
      <c r="T21" s="93" t="s">
        <v>80</v>
      </c>
      <c r="U21" s="99" t="s">
        <v>80</v>
      </c>
      <c r="V21" s="93" t="s">
        <v>145</v>
      </c>
      <c r="W21" s="177">
        <v>0</v>
      </c>
      <c r="X21" s="177">
        <v>1513331.74</v>
      </c>
      <c r="Y21" s="177">
        <v>0</v>
      </c>
      <c r="Z21" s="177">
        <v>14317.77</v>
      </c>
      <c r="AA21" s="179">
        <v>0</v>
      </c>
      <c r="AB21" s="76" t="s">
        <v>69</v>
      </c>
      <c r="AC21" s="179">
        <v>3000</v>
      </c>
      <c r="AD21" s="76" t="s">
        <v>1471</v>
      </c>
      <c r="AE21" s="179">
        <v>0</v>
      </c>
      <c r="AF21" s="183">
        <v>0</v>
      </c>
      <c r="AG21" s="77" t="s">
        <v>69</v>
      </c>
      <c r="AH21" s="183">
        <v>0</v>
      </c>
      <c r="AI21" s="77" t="s">
        <v>69</v>
      </c>
      <c r="AJ21" s="183">
        <v>0</v>
      </c>
      <c r="AK21" s="187">
        <v>0</v>
      </c>
      <c r="AL21" s="78" t="s">
        <v>69</v>
      </c>
      <c r="AM21" s="187">
        <v>0</v>
      </c>
      <c r="AN21" s="78" t="s">
        <v>69</v>
      </c>
      <c r="AO21" s="187">
        <v>0</v>
      </c>
      <c r="AP21" s="191">
        <v>0</v>
      </c>
      <c r="AQ21" s="94" t="s">
        <v>69</v>
      </c>
      <c r="AR21" s="191">
        <v>0</v>
      </c>
      <c r="AS21" s="108" t="s">
        <v>69</v>
      </c>
      <c r="AT21" s="192">
        <v>0</v>
      </c>
      <c r="AU21" s="193">
        <v>0</v>
      </c>
      <c r="AV21" s="109" t="s">
        <v>69</v>
      </c>
      <c r="AW21" s="193">
        <v>0</v>
      </c>
      <c r="AX21" s="109" t="s">
        <v>69</v>
      </c>
      <c r="AY21" s="177">
        <f t="shared" si="0"/>
        <v>0</v>
      </c>
      <c r="AZ21" s="177">
        <f t="shared" si="1"/>
        <v>1530649.51</v>
      </c>
      <c r="BA21" s="93" t="s">
        <v>74</v>
      </c>
      <c r="BB21" s="177">
        <v>0</v>
      </c>
      <c r="BC21" s="177">
        <v>0</v>
      </c>
      <c r="BD21" s="177">
        <v>0</v>
      </c>
      <c r="BE21" s="177">
        <v>0</v>
      </c>
      <c r="BF21" s="177">
        <v>0</v>
      </c>
      <c r="BG21" s="177">
        <v>0</v>
      </c>
    </row>
    <row r="22" spans="1:60" s="89" customFormat="1" ht="31.5" x14ac:dyDescent="0.25">
      <c r="A22" s="28" t="s">
        <v>84</v>
      </c>
      <c r="B22" s="90">
        <v>6</v>
      </c>
      <c r="C22" s="90">
        <v>1</v>
      </c>
      <c r="D22" s="28" t="s">
        <v>486</v>
      </c>
      <c r="E22" s="91" t="s">
        <v>145</v>
      </c>
      <c r="F22" s="90" t="s">
        <v>487</v>
      </c>
      <c r="G22" s="91" t="s">
        <v>100</v>
      </c>
      <c r="H22" s="28">
        <v>11403</v>
      </c>
      <c r="I22" s="28" t="s">
        <v>488</v>
      </c>
      <c r="J22" s="28" t="s">
        <v>69</v>
      </c>
      <c r="K22" s="90" t="s">
        <v>69</v>
      </c>
      <c r="L22" s="92" t="s">
        <v>69</v>
      </c>
      <c r="M22" s="28" t="s">
        <v>140</v>
      </c>
      <c r="N22" s="93" t="s">
        <v>489</v>
      </c>
      <c r="O22" s="93" t="s">
        <v>490</v>
      </c>
      <c r="P22" s="93" t="s">
        <v>145</v>
      </c>
      <c r="Q22" s="93" t="s">
        <v>80</v>
      </c>
      <c r="R22" s="93" t="s">
        <v>80</v>
      </c>
      <c r="S22" s="93">
        <v>5</v>
      </c>
      <c r="T22" s="93" t="s">
        <v>80</v>
      </c>
      <c r="U22" s="99" t="s">
        <v>80</v>
      </c>
      <c r="V22" s="93" t="s">
        <v>145</v>
      </c>
      <c r="W22" s="177">
        <v>0</v>
      </c>
      <c r="X22" s="177">
        <v>204247.59</v>
      </c>
      <c r="Y22" s="177">
        <v>0</v>
      </c>
      <c r="Z22" s="177">
        <v>1809779.61</v>
      </c>
      <c r="AA22" s="179">
        <v>0</v>
      </c>
      <c r="AB22" s="76" t="s">
        <v>69</v>
      </c>
      <c r="AC22" s="179">
        <v>8732000</v>
      </c>
      <c r="AD22" s="76" t="s">
        <v>458</v>
      </c>
      <c r="AE22" s="179">
        <v>100000</v>
      </c>
      <c r="AF22" s="183">
        <v>0</v>
      </c>
      <c r="AG22" s="77" t="s">
        <v>69</v>
      </c>
      <c r="AH22" s="183">
        <v>12568600</v>
      </c>
      <c r="AI22" s="77" t="s">
        <v>458</v>
      </c>
      <c r="AJ22" s="183">
        <v>100000</v>
      </c>
      <c r="AK22" s="187">
        <v>0</v>
      </c>
      <c r="AL22" s="78" t="s">
        <v>69</v>
      </c>
      <c r="AM22" s="187">
        <v>0</v>
      </c>
      <c r="AN22" s="78" t="s">
        <v>69</v>
      </c>
      <c r="AO22" s="187">
        <v>0</v>
      </c>
      <c r="AP22" s="191">
        <v>0</v>
      </c>
      <c r="AQ22" s="94" t="s">
        <v>69</v>
      </c>
      <c r="AR22" s="191">
        <v>0</v>
      </c>
      <c r="AS22" s="94" t="s">
        <v>69</v>
      </c>
      <c r="AT22" s="192">
        <v>0</v>
      </c>
      <c r="AU22" s="193">
        <v>0</v>
      </c>
      <c r="AV22" s="109" t="s">
        <v>69</v>
      </c>
      <c r="AW22" s="193">
        <v>32400</v>
      </c>
      <c r="AX22" s="109" t="s">
        <v>458</v>
      </c>
      <c r="AY22" s="177">
        <f t="shared" si="0"/>
        <v>0</v>
      </c>
      <c r="AZ22" s="177">
        <f t="shared" si="1"/>
        <v>23547027.199999999</v>
      </c>
      <c r="BA22" s="93" t="s">
        <v>145</v>
      </c>
      <c r="BB22" s="177">
        <v>12601000</v>
      </c>
      <c r="BC22" s="177">
        <v>0</v>
      </c>
      <c r="BD22" s="177">
        <v>12601000</v>
      </c>
      <c r="BE22" s="177">
        <v>0</v>
      </c>
      <c r="BF22" s="177">
        <v>0</v>
      </c>
      <c r="BG22" s="177">
        <v>0</v>
      </c>
      <c r="BH22" s="250"/>
    </row>
    <row r="23" spans="1:60" s="89" customFormat="1" ht="31.5" x14ac:dyDescent="0.25">
      <c r="A23" s="28" t="s">
        <v>84</v>
      </c>
      <c r="B23" s="90">
        <v>5</v>
      </c>
      <c r="C23" s="90">
        <v>1</v>
      </c>
      <c r="D23" s="28" t="s">
        <v>1304</v>
      </c>
      <c r="E23" s="91" t="s">
        <v>145</v>
      </c>
      <c r="F23" s="90" t="s">
        <v>1305</v>
      </c>
      <c r="G23" s="91" t="s">
        <v>100</v>
      </c>
      <c r="H23" s="28">
        <v>51103</v>
      </c>
      <c r="I23" s="28" t="s">
        <v>1275</v>
      </c>
      <c r="J23" s="28" t="s">
        <v>69</v>
      </c>
      <c r="K23" s="90" t="s">
        <v>69</v>
      </c>
      <c r="L23" s="92" t="s">
        <v>69</v>
      </c>
      <c r="M23" s="28" t="s">
        <v>1292</v>
      </c>
      <c r="N23" s="93" t="s">
        <v>1306</v>
      </c>
      <c r="O23" s="93" t="s">
        <v>1307</v>
      </c>
      <c r="P23" s="93" t="s">
        <v>74</v>
      </c>
      <c r="Q23" s="93">
        <v>9</v>
      </c>
      <c r="R23" s="93" t="s">
        <v>80</v>
      </c>
      <c r="S23" s="93" t="s">
        <v>80</v>
      </c>
      <c r="T23" s="93" t="s">
        <v>80</v>
      </c>
      <c r="U23" s="99" t="s">
        <v>80</v>
      </c>
      <c r="V23" s="93" t="s">
        <v>74</v>
      </c>
      <c r="W23" s="177">
        <v>0</v>
      </c>
      <c r="X23" s="177">
        <v>3674942.48</v>
      </c>
      <c r="Y23" s="177">
        <v>0</v>
      </c>
      <c r="Z23" s="177">
        <v>0</v>
      </c>
      <c r="AA23" s="179">
        <v>0</v>
      </c>
      <c r="AB23" s="76" t="s">
        <v>69</v>
      </c>
      <c r="AC23" s="179">
        <v>250000</v>
      </c>
      <c r="AD23" s="76" t="s">
        <v>1308</v>
      </c>
      <c r="AE23" s="179">
        <v>0</v>
      </c>
      <c r="AF23" s="183" t="s">
        <v>1303</v>
      </c>
      <c r="AG23" s="77" t="s">
        <v>69</v>
      </c>
      <c r="AH23" s="183">
        <v>0</v>
      </c>
      <c r="AI23" s="77" t="s">
        <v>69</v>
      </c>
      <c r="AJ23" s="183">
        <v>0</v>
      </c>
      <c r="AK23" s="187">
        <v>0</v>
      </c>
      <c r="AL23" s="78" t="s">
        <v>69</v>
      </c>
      <c r="AM23" s="187">
        <v>0</v>
      </c>
      <c r="AN23" s="78" t="s">
        <v>69</v>
      </c>
      <c r="AO23" s="187">
        <v>0</v>
      </c>
      <c r="AP23" s="191">
        <v>0</v>
      </c>
      <c r="AQ23" s="94" t="s">
        <v>69</v>
      </c>
      <c r="AR23" s="191">
        <v>0</v>
      </c>
      <c r="AS23" s="108" t="s">
        <v>69</v>
      </c>
      <c r="AT23" s="192">
        <v>0</v>
      </c>
      <c r="AU23" s="193">
        <v>0</v>
      </c>
      <c r="AV23" s="109" t="s">
        <v>69</v>
      </c>
      <c r="AW23" s="193">
        <v>0</v>
      </c>
      <c r="AX23" s="109" t="s">
        <v>69</v>
      </c>
      <c r="AY23" s="177">
        <f t="shared" si="0"/>
        <v>0</v>
      </c>
      <c r="AZ23" s="177">
        <f t="shared" si="1"/>
        <v>3924942.48</v>
      </c>
      <c r="BA23" s="93" t="s">
        <v>74</v>
      </c>
      <c r="BB23" s="177">
        <v>0</v>
      </c>
      <c r="BC23" s="177">
        <v>0</v>
      </c>
      <c r="BD23" s="177">
        <v>0</v>
      </c>
      <c r="BE23" s="177">
        <v>0</v>
      </c>
      <c r="BF23" s="177">
        <v>0</v>
      </c>
      <c r="BG23" s="177">
        <v>0</v>
      </c>
    </row>
    <row r="24" spans="1:60" s="89" customFormat="1" ht="31.5" x14ac:dyDescent="0.25">
      <c r="A24" s="28" t="s">
        <v>84</v>
      </c>
      <c r="B24" s="90">
        <v>5</v>
      </c>
      <c r="C24" s="90">
        <v>1</v>
      </c>
      <c r="D24" s="28" t="s">
        <v>1356</v>
      </c>
      <c r="E24" s="91" t="s">
        <v>145</v>
      </c>
      <c r="F24" s="90" t="s">
        <v>562</v>
      </c>
      <c r="G24" s="91" t="s">
        <v>100</v>
      </c>
      <c r="H24" s="28">
        <v>51103</v>
      </c>
      <c r="I24" s="28" t="s">
        <v>1275</v>
      </c>
      <c r="J24" s="28" t="s">
        <v>69</v>
      </c>
      <c r="K24" s="90" t="s">
        <v>69</v>
      </c>
      <c r="L24" s="92" t="s">
        <v>69</v>
      </c>
      <c r="M24" s="28" t="s">
        <v>1292</v>
      </c>
      <c r="N24" s="93" t="s">
        <v>1490</v>
      </c>
      <c r="O24" s="93" t="s">
        <v>1357</v>
      </c>
      <c r="P24" s="93" t="s">
        <v>74</v>
      </c>
      <c r="Q24" s="93" t="s">
        <v>80</v>
      </c>
      <c r="R24" s="93" t="s">
        <v>80</v>
      </c>
      <c r="S24" s="93" t="s">
        <v>80</v>
      </c>
      <c r="T24" s="93">
        <v>8</v>
      </c>
      <c r="U24" s="99" t="s">
        <v>80</v>
      </c>
      <c r="V24" s="93" t="s">
        <v>74</v>
      </c>
      <c r="W24" s="177">
        <v>0</v>
      </c>
      <c r="X24" s="177">
        <v>3000000</v>
      </c>
      <c r="Y24" s="177">
        <v>0</v>
      </c>
      <c r="Z24" s="177">
        <v>0</v>
      </c>
      <c r="AA24" s="179">
        <v>0</v>
      </c>
      <c r="AB24" s="76" t="s">
        <v>69</v>
      </c>
      <c r="AC24" s="179">
        <v>0</v>
      </c>
      <c r="AD24" s="76" t="s">
        <v>69</v>
      </c>
      <c r="AE24" s="179">
        <v>0</v>
      </c>
      <c r="AF24" s="183" t="s">
        <v>1303</v>
      </c>
      <c r="AG24" s="77" t="s">
        <v>69</v>
      </c>
      <c r="AH24" s="183">
        <v>5950000</v>
      </c>
      <c r="AI24" s="77" t="s">
        <v>1312</v>
      </c>
      <c r="AJ24" s="183">
        <v>0</v>
      </c>
      <c r="AK24" s="187">
        <v>0</v>
      </c>
      <c r="AL24" s="78" t="s">
        <v>69</v>
      </c>
      <c r="AM24" s="187">
        <v>19200000</v>
      </c>
      <c r="AN24" s="78" t="s">
        <v>1312</v>
      </c>
      <c r="AO24" s="187">
        <v>0</v>
      </c>
      <c r="AP24" s="191">
        <v>0</v>
      </c>
      <c r="AQ24" s="94" t="s">
        <v>69</v>
      </c>
      <c r="AR24" s="191">
        <v>5000000</v>
      </c>
      <c r="AS24" s="108" t="s">
        <v>1312</v>
      </c>
      <c r="AT24" s="192">
        <v>0</v>
      </c>
      <c r="AU24" s="193">
        <v>0</v>
      </c>
      <c r="AV24" s="109" t="s">
        <v>69</v>
      </c>
      <c r="AW24" s="193">
        <v>17500000</v>
      </c>
      <c r="AX24" s="109" t="s">
        <v>1312</v>
      </c>
      <c r="AY24" s="177">
        <f t="shared" si="0"/>
        <v>0</v>
      </c>
      <c r="AZ24" s="177">
        <f t="shared" si="1"/>
        <v>50650000</v>
      </c>
      <c r="BA24" s="93" t="s">
        <v>74</v>
      </c>
      <c r="BB24" s="177">
        <v>0</v>
      </c>
      <c r="BC24" s="177">
        <v>0</v>
      </c>
      <c r="BD24" s="177">
        <v>0</v>
      </c>
      <c r="BE24" s="177">
        <v>0</v>
      </c>
      <c r="BF24" s="177">
        <v>0</v>
      </c>
      <c r="BG24" s="177">
        <v>0</v>
      </c>
    </row>
    <row r="25" spans="1:60" s="89" customFormat="1" ht="31.5" x14ac:dyDescent="0.25">
      <c r="A25" s="28" t="s">
        <v>84</v>
      </c>
      <c r="B25" s="90">
        <v>4</v>
      </c>
      <c r="C25" s="90">
        <v>1</v>
      </c>
      <c r="D25" s="28" t="s">
        <v>482</v>
      </c>
      <c r="E25" s="91" t="s">
        <v>145</v>
      </c>
      <c r="F25" s="90" t="s">
        <v>483</v>
      </c>
      <c r="G25" s="91" t="s">
        <v>100</v>
      </c>
      <c r="H25" s="28">
        <v>55501</v>
      </c>
      <c r="I25" s="28" t="s">
        <v>259</v>
      </c>
      <c r="J25" s="28" t="s">
        <v>69</v>
      </c>
      <c r="K25" s="90" t="s">
        <v>69</v>
      </c>
      <c r="L25" s="92" t="s">
        <v>69</v>
      </c>
      <c r="M25" s="28" t="s">
        <v>140</v>
      </c>
      <c r="N25" s="93" t="s">
        <v>484</v>
      </c>
      <c r="O25" s="93" t="s">
        <v>485</v>
      </c>
      <c r="P25" s="93" t="s">
        <v>74</v>
      </c>
      <c r="Q25" s="93">
        <v>6</v>
      </c>
      <c r="R25" s="93" t="s">
        <v>80</v>
      </c>
      <c r="S25" s="93" t="s">
        <v>80</v>
      </c>
      <c r="T25" s="93" t="s">
        <v>80</v>
      </c>
      <c r="U25" s="99" t="s">
        <v>80</v>
      </c>
      <c r="V25" s="93" t="s">
        <v>145</v>
      </c>
      <c r="W25" s="177">
        <v>0</v>
      </c>
      <c r="X25" s="177">
        <v>1139.3599999999999</v>
      </c>
      <c r="Y25" s="177">
        <v>0</v>
      </c>
      <c r="Z25" s="177">
        <v>198860.64</v>
      </c>
      <c r="AA25" s="179">
        <v>0</v>
      </c>
      <c r="AB25" s="76" t="s">
        <v>69</v>
      </c>
      <c r="AC25" s="179">
        <v>400000</v>
      </c>
      <c r="AD25" s="76" t="s">
        <v>481</v>
      </c>
      <c r="AE25" s="179">
        <v>70000</v>
      </c>
      <c r="AF25" s="183">
        <v>0</v>
      </c>
      <c r="AG25" s="77" t="s">
        <v>69</v>
      </c>
      <c r="AH25" s="183">
        <v>0</v>
      </c>
      <c r="AI25" s="77" t="s">
        <v>69</v>
      </c>
      <c r="AJ25" s="183">
        <v>0</v>
      </c>
      <c r="AK25" s="187">
        <v>0</v>
      </c>
      <c r="AL25" s="78" t="s">
        <v>69</v>
      </c>
      <c r="AM25" s="187">
        <v>0</v>
      </c>
      <c r="AN25" s="78" t="s">
        <v>69</v>
      </c>
      <c r="AO25" s="187">
        <v>0</v>
      </c>
      <c r="AP25" s="191">
        <v>0</v>
      </c>
      <c r="AQ25" s="94" t="s">
        <v>69</v>
      </c>
      <c r="AR25" s="191">
        <v>0</v>
      </c>
      <c r="AS25" s="108" t="s">
        <v>69</v>
      </c>
      <c r="AT25" s="192">
        <v>0</v>
      </c>
      <c r="AU25" s="193">
        <v>0</v>
      </c>
      <c r="AV25" s="109" t="s">
        <v>69</v>
      </c>
      <c r="AW25" s="193">
        <v>0</v>
      </c>
      <c r="AX25" s="109" t="s">
        <v>69</v>
      </c>
      <c r="AY25" s="177">
        <f t="shared" si="0"/>
        <v>0</v>
      </c>
      <c r="AZ25" s="177">
        <f t="shared" si="1"/>
        <v>670000</v>
      </c>
      <c r="BA25" s="93" t="s">
        <v>74</v>
      </c>
      <c r="BB25" s="177">
        <v>0</v>
      </c>
      <c r="BC25" s="177">
        <v>0</v>
      </c>
      <c r="BD25" s="177">
        <v>0</v>
      </c>
      <c r="BE25" s="177">
        <v>0</v>
      </c>
      <c r="BF25" s="177">
        <v>0</v>
      </c>
      <c r="BG25" s="177">
        <v>0</v>
      </c>
    </row>
    <row r="26" spans="1:60" s="89" customFormat="1" ht="31.5" x14ac:dyDescent="0.25">
      <c r="A26" s="28" t="s">
        <v>84</v>
      </c>
      <c r="B26" s="90">
        <v>6</v>
      </c>
      <c r="C26" s="90">
        <v>1</v>
      </c>
      <c r="D26" s="28" t="s">
        <v>491</v>
      </c>
      <c r="E26" s="91" t="s">
        <v>145</v>
      </c>
      <c r="F26" s="90" t="s">
        <v>492</v>
      </c>
      <c r="G26" s="91" t="s">
        <v>100</v>
      </c>
      <c r="H26" s="28">
        <v>55303</v>
      </c>
      <c r="I26" s="28" t="s">
        <v>493</v>
      </c>
      <c r="J26" s="28" t="s">
        <v>69</v>
      </c>
      <c r="K26" s="90" t="s">
        <v>69</v>
      </c>
      <c r="L26" s="92" t="s">
        <v>69</v>
      </c>
      <c r="M26" s="28" t="s">
        <v>466</v>
      </c>
      <c r="N26" s="93" t="s">
        <v>494</v>
      </c>
      <c r="O26" s="93" t="s">
        <v>492</v>
      </c>
      <c r="P26" s="93" t="s">
        <v>145</v>
      </c>
      <c r="Q26" s="93">
        <v>10</v>
      </c>
      <c r="R26" s="93" t="s">
        <v>80</v>
      </c>
      <c r="S26" s="93">
        <v>10</v>
      </c>
      <c r="T26" s="93" t="s">
        <v>80</v>
      </c>
      <c r="U26" s="99" t="s">
        <v>80</v>
      </c>
      <c r="V26" s="93" t="s">
        <v>145</v>
      </c>
      <c r="W26" s="177">
        <v>0</v>
      </c>
      <c r="X26" s="177">
        <v>0</v>
      </c>
      <c r="Y26" s="177">
        <v>0</v>
      </c>
      <c r="Z26" s="177">
        <v>1070000</v>
      </c>
      <c r="AA26" s="179">
        <v>0</v>
      </c>
      <c r="AB26" s="76" t="s">
        <v>69</v>
      </c>
      <c r="AC26" s="179">
        <v>662000</v>
      </c>
      <c r="AD26" s="76" t="s">
        <v>495</v>
      </c>
      <c r="AE26" s="179">
        <v>80000</v>
      </c>
      <c r="AF26" s="183">
        <v>0</v>
      </c>
      <c r="AG26" s="77" t="s">
        <v>69</v>
      </c>
      <c r="AH26" s="183">
        <v>440000</v>
      </c>
      <c r="AI26" s="77" t="s">
        <v>496</v>
      </c>
      <c r="AJ26" s="183">
        <v>80000</v>
      </c>
      <c r="AK26" s="187">
        <v>0</v>
      </c>
      <c r="AL26" s="78" t="s">
        <v>69</v>
      </c>
      <c r="AM26" s="187">
        <v>550000</v>
      </c>
      <c r="AN26" s="78" t="s">
        <v>496</v>
      </c>
      <c r="AO26" s="187">
        <v>80000</v>
      </c>
      <c r="AP26" s="191">
        <v>0</v>
      </c>
      <c r="AQ26" s="94" t="s">
        <v>69</v>
      </c>
      <c r="AR26" s="191">
        <v>0</v>
      </c>
      <c r="AS26" s="108" t="s">
        <v>69</v>
      </c>
      <c r="AT26" s="192">
        <v>0</v>
      </c>
      <c r="AU26" s="193">
        <v>0</v>
      </c>
      <c r="AV26" s="109" t="s">
        <v>69</v>
      </c>
      <c r="AW26" s="193">
        <v>0</v>
      </c>
      <c r="AX26" s="109" t="s">
        <v>69</v>
      </c>
      <c r="AY26" s="177">
        <f t="shared" si="0"/>
        <v>0</v>
      </c>
      <c r="AZ26" s="177">
        <f t="shared" si="1"/>
        <v>2962000</v>
      </c>
      <c r="BA26" s="93" t="s">
        <v>145</v>
      </c>
      <c r="BB26" s="177">
        <v>990000</v>
      </c>
      <c r="BC26" s="177">
        <v>0</v>
      </c>
      <c r="BD26" s="177">
        <v>440000</v>
      </c>
      <c r="BE26" s="177">
        <v>550000</v>
      </c>
      <c r="BF26" s="177">
        <v>0</v>
      </c>
      <c r="BG26" s="177">
        <v>0</v>
      </c>
    </row>
    <row r="27" spans="1:60" s="89" customFormat="1" ht="78.75" customHeight="1" x14ac:dyDescent="0.25">
      <c r="A27" s="28" t="s">
        <v>84</v>
      </c>
      <c r="B27" s="90">
        <v>7</v>
      </c>
      <c r="C27" s="90">
        <v>1</v>
      </c>
      <c r="D27" s="28" t="s">
        <v>497</v>
      </c>
      <c r="E27" s="91" t="s">
        <v>145</v>
      </c>
      <c r="F27" s="90" t="s">
        <v>1459</v>
      </c>
      <c r="G27" s="91" t="s">
        <v>100</v>
      </c>
      <c r="H27" s="28">
        <v>12602</v>
      </c>
      <c r="I27" s="28" t="s">
        <v>498</v>
      </c>
      <c r="J27" s="28">
        <v>23310000</v>
      </c>
      <c r="K27" s="90" t="s">
        <v>499</v>
      </c>
      <c r="L27" s="92" t="s">
        <v>500</v>
      </c>
      <c r="M27" s="28" t="s">
        <v>140</v>
      </c>
      <c r="N27" s="93" t="s">
        <v>501</v>
      </c>
      <c r="O27" s="93" t="s">
        <v>1459</v>
      </c>
      <c r="P27" s="93" t="s">
        <v>74</v>
      </c>
      <c r="Q27" s="93" t="s">
        <v>80</v>
      </c>
      <c r="R27" s="93" t="s">
        <v>80</v>
      </c>
      <c r="S27" s="93">
        <v>12</v>
      </c>
      <c r="T27" s="93" t="s">
        <v>80</v>
      </c>
      <c r="U27" s="99" t="s">
        <v>80</v>
      </c>
      <c r="V27" s="93" t="s">
        <v>145</v>
      </c>
      <c r="W27" s="177">
        <v>0</v>
      </c>
      <c r="X27" s="177">
        <v>0</v>
      </c>
      <c r="Y27" s="177">
        <v>0</v>
      </c>
      <c r="Z27" s="177">
        <v>550000</v>
      </c>
      <c r="AA27" s="179">
        <v>0</v>
      </c>
      <c r="AB27" s="76" t="s">
        <v>69</v>
      </c>
      <c r="AC27" s="179">
        <v>0</v>
      </c>
      <c r="AD27" s="76" t="s">
        <v>69</v>
      </c>
      <c r="AE27" s="179">
        <v>0</v>
      </c>
      <c r="AF27" s="183">
        <v>0</v>
      </c>
      <c r="AG27" s="77" t="s">
        <v>69</v>
      </c>
      <c r="AH27" s="183">
        <v>203000</v>
      </c>
      <c r="AI27" s="77" t="s">
        <v>502</v>
      </c>
      <c r="AJ27" s="183">
        <v>30000</v>
      </c>
      <c r="AK27" s="187">
        <v>720000</v>
      </c>
      <c r="AL27" s="78" t="s">
        <v>271</v>
      </c>
      <c r="AM27" s="187">
        <v>4260000</v>
      </c>
      <c r="AN27" s="78" t="s">
        <v>503</v>
      </c>
      <c r="AO27" s="187">
        <v>30000</v>
      </c>
      <c r="AP27" s="191">
        <v>0</v>
      </c>
      <c r="AQ27" s="94" t="s">
        <v>69</v>
      </c>
      <c r="AR27" s="191">
        <v>0</v>
      </c>
      <c r="AS27" s="108" t="s">
        <v>69</v>
      </c>
      <c r="AT27" s="192">
        <v>0</v>
      </c>
      <c r="AU27" s="193">
        <v>0</v>
      </c>
      <c r="AV27" s="109" t="s">
        <v>69</v>
      </c>
      <c r="AW27" s="193">
        <v>0</v>
      </c>
      <c r="AX27" s="109" t="s">
        <v>69</v>
      </c>
      <c r="AY27" s="177">
        <f t="shared" si="0"/>
        <v>720000</v>
      </c>
      <c r="AZ27" s="177">
        <f t="shared" si="1"/>
        <v>5073000</v>
      </c>
      <c r="BA27" s="93" t="s">
        <v>145</v>
      </c>
      <c r="BB27" s="177">
        <v>203000</v>
      </c>
      <c r="BC27" s="177">
        <v>4260000</v>
      </c>
      <c r="BD27" s="177">
        <v>203000</v>
      </c>
      <c r="BE27" s="177">
        <v>4260000</v>
      </c>
      <c r="BF27" s="177">
        <v>0</v>
      </c>
      <c r="BG27" s="177">
        <v>0</v>
      </c>
    </row>
    <row r="28" spans="1:60" s="89" customFormat="1" ht="78.75" customHeight="1" x14ac:dyDescent="0.25">
      <c r="A28" s="28" t="s">
        <v>84</v>
      </c>
      <c r="B28" s="90">
        <v>7</v>
      </c>
      <c r="C28" s="90">
        <v>1</v>
      </c>
      <c r="D28" s="28" t="s">
        <v>508</v>
      </c>
      <c r="E28" s="91" t="s">
        <v>145</v>
      </c>
      <c r="F28" s="90" t="s">
        <v>509</v>
      </c>
      <c r="G28" s="91" t="s">
        <v>100</v>
      </c>
      <c r="H28" s="28">
        <v>12602</v>
      </c>
      <c r="I28" s="28" t="s">
        <v>498</v>
      </c>
      <c r="J28" s="28" t="s">
        <v>510</v>
      </c>
      <c r="K28" s="90" t="s">
        <v>511</v>
      </c>
      <c r="L28" s="92" t="s">
        <v>512</v>
      </c>
      <c r="M28" s="28" t="s">
        <v>140</v>
      </c>
      <c r="N28" s="93" t="s">
        <v>513</v>
      </c>
      <c r="O28" s="93" t="s">
        <v>509</v>
      </c>
      <c r="P28" s="93" t="s">
        <v>74</v>
      </c>
      <c r="Q28" s="93" t="s">
        <v>80</v>
      </c>
      <c r="R28" s="93">
        <v>6</v>
      </c>
      <c r="S28" s="93" t="s">
        <v>80</v>
      </c>
      <c r="T28" s="93" t="s">
        <v>80</v>
      </c>
      <c r="U28" s="99" t="s">
        <v>80</v>
      </c>
      <c r="V28" s="93" t="s">
        <v>145</v>
      </c>
      <c r="W28" s="177">
        <v>0</v>
      </c>
      <c r="X28" s="177">
        <v>0</v>
      </c>
      <c r="Y28" s="177">
        <v>0</v>
      </c>
      <c r="Z28" s="177">
        <v>0</v>
      </c>
      <c r="AA28" s="179">
        <v>0</v>
      </c>
      <c r="AB28" s="76" t="s">
        <v>69</v>
      </c>
      <c r="AC28" s="179">
        <v>130000</v>
      </c>
      <c r="AD28" s="76" t="s">
        <v>477</v>
      </c>
      <c r="AE28" s="179">
        <v>60000</v>
      </c>
      <c r="AF28" s="183">
        <v>720000</v>
      </c>
      <c r="AG28" s="77" t="s">
        <v>271</v>
      </c>
      <c r="AH28" s="183">
        <v>2811000</v>
      </c>
      <c r="AI28" s="77" t="s">
        <v>514</v>
      </c>
      <c r="AJ28" s="183">
        <v>60000</v>
      </c>
      <c r="AK28" s="187">
        <v>0</v>
      </c>
      <c r="AL28" s="78" t="s">
        <v>69</v>
      </c>
      <c r="AM28" s="187">
        <v>0</v>
      </c>
      <c r="AN28" s="78" t="s">
        <v>69</v>
      </c>
      <c r="AO28" s="187">
        <v>0</v>
      </c>
      <c r="AP28" s="191">
        <v>0</v>
      </c>
      <c r="AQ28" s="94" t="s">
        <v>69</v>
      </c>
      <c r="AR28" s="191">
        <v>0</v>
      </c>
      <c r="AS28" s="108" t="s">
        <v>69</v>
      </c>
      <c r="AT28" s="192">
        <v>0</v>
      </c>
      <c r="AU28" s="193">
        <v>0</v>
      </c>
      <c r="AV28" s="109" t="s">
        <v>69</v>
      </c>
      <c r="AW28" s="193">
        <v>0</v>
      </c>
      <c r="AX28" s="109" t="s">
        <v>69</v>
      </c>
      <c r="AY28" s="177">
        <f t="shared" si="0"/>
        <v>720000</v>
      </c>
      <c r="AZ28" s="177">
        <f t="shared" si="1"/>
        <v>3061000</v>
      </c>
      <c r="BA28" s="93" t="s">
        <v>145</v>
      </c>
      <c r="BB28" s="177">
        <v>2811000</v>
      </c>
      <c r="BC28" s="177">
        <v>0</v>
      </c>
      <c r="BD28" s="177">
        <v>2811000</v>
      </c>
      <c r="BE28" s="177">
        <v>0</v>
      </c>
      <c r="BF28" s="177">
        <v>0</v>
      </c>
      <c r="BG28" s="177">
        <v>0</v>
      </c>
    </row>
    <row r="29" spans="1:60" s="89" customFormat="1" ht="47.25" x14ac:dyDescent="0.25">
      <c r="A29" s="28" t="s">
        <v>84</v>
      </c>
      <c r="B29" s="90">
        <v>7</v>
      </c>
      <c r="C29" s="90">
        <v>1</v>
      </c>
      <c r="D29" s="28" t="s">
        <v>504</v>
      </c>
      <c r="E29" s="91" t="s">
        <v>145</v>
      </c>
      <c r="F29" s="90" t="s">
        <v>505</v>
      </c>
      <c r="G29" s="91" t="s">
        <v>100</v>
      </c>
      <c r="H29" s="28">
        <v>12602</v>
      </c>
      <c r="I29" s="28" t="s">
        <v>498</v>
      </c>
      <c r="J29" s="28" t="s">
        <v>69</v>
      </c>
      <c r="K29" s="90" t="s">
        <v>69</v>
      </c>
      <c r="L29" s="92" t="s">
        <v>69</v>
      </c>
      <c r="M29" s="28" t="s">
        <v>140</v>
      </c>
      <c r="N29" s="93" t="s">
        <v>506</v>
      </c>
      <c r="O29" s="93" t="s">
        <v>505</v>
      </c>
      <c r="P29" s="93" t="s">
        <v>74</v>
      </c>
      <c r="Q29" s="93">
        <v>12</v>
      </c>
      <c r="R29" s="93" t="s">
        <v>80</v>
      </c>
      <c r="S29" s="93" t="s">
        <v>80</v>
      </c>
      <c r="T29" s="93" t="s">
        <v>80</v>
      </c>
      <c r="U29" s="99" t="s">
        <v>80</v>
      </c>
      <c r="V29" s="93" t="s">
        <v>145</v>
      </c>
      <c r="W29" s="177">
        <v>0</v>
      </c>
      <c r="X29" s="177">
        <v>0</v>
      </c>
      <c r="Y29" s="177">
        <v>0</v>
      </c>
      <c r="Z29" s="177">
        <v>0</v>
      </c>
      <c r="AA29" s="179">
        <v>0</v>
      </c>
      <c r="AB29" s="76" t="s">
        <v>69</v>
      </c>
      <c r="AC29" s="179">
        <v>280000</v>
      </c>
      <c r="AD29" s="76" t="s">
        <v>507</v>
      </c>
      <c r="AE29" s="179">
        <v>30000</v>
      </c>
      <c r="AF29" s="183">
        <v>0</v>
      </c>
      <c r="AG29" s="77" t="s">
        <v>69</v>
      </c>
      <c r="AH29" s="183">
        <v>0</v>
      </c>
      <c r="AI29" s="77" t="s">
        <v>69</v>
      </c>
      <c r="AJ29" s="183">
        <v>0</v>
      </c>
      <c r="AK29" s="187">
        <v>0</v>
      </c>
      <c r="AL29" s="78" t="s">
        <v>69</v>
      </c>
      <c r="AM29" s="187">
        <v>0</v>
      </c>
      <c r="AN29" s="78" t="s">
        <v>69</v>
      </c>
      <c r="AO29" s="187">
        <v>0</v>
      </c>
      <c r="AP29" s="191">
        <v>0</v>
      </c>
      <c r="AQ29" s="94" t="s">
        <v>69</v>
      </c>
      <c r="AR29" s="191">
        <v>0</v>
      </c>
      <c r="AS29" s="108" t="s">
        <v>69</v>
      </c>
      <c r="AT29" s="192">
        <v>0</v>
      </c>
      <c r="AU29" s="193">
        <v>0</v>
      </c>
      <c r="AV29" s="109" t="s">
        <v>69</v>
      </c>
      <c r="AW29" s="193">
        <v>0</v>
      </c>
      <c r="AX29" s="109" t="s">
        <v>69</v>
      </c>
      <c r="AY29" s="177">
        <f t="shared" si="0"/>
        <v>0</v>
      </c>
      <c r="AZ29" s="177">
        <f t="shared" si="1"/>
        <v>310000</v>
      </c>
      <c r="BA29" s="93" t="s">
        <v>74</v>
      </c>
      <c r="BB29" s="177">
        <v>0</v>
      </c>
      <c r="BC29" s="177">
        <v>0</v>
      </c>
      <c r="BD29" s="177">
        <v>0</v>
      </c>
      <c r="BE29" s="177">
        <v>0</v>
      </c>
      <c r="BF29" s="177">
        <v>0</v>
      </c>
      <c r="BG29" s="177">
        <v>0</v>
      </c>
    </row>
    <row r="30" spans="1:60" s="89" customFormat="1" ht="47.25" x14ac:dyDescent="0.25">
      <c r="A30" s="28" t="s">
        <v>84</v>
      </c>
      <c r="B30" s="90">
        <v>7</v>
      </c>
      <c r="C30" s="90">
        <v>1</v>
      </c>
      <c r="D30" s="28" t="s">
        <v>515</v>
      </c>
      <c r="E30" s="91" t="s">
        <v>145</v>
      </c>
      <c r="F30" s="90" t="s">
        <v>516</v>
      </c>
      <c r="G30" s="91" t="s">
        <v>100</v>
      </c>
      <c r="H30" s="28">
        <v>12602</v>
      </c>
      <c r="I30" s="28" t="s">
        <v>498</v>
      </c>
      <c r="J30" s="28" t="s">
        <v>69</v>
      </c>
      <c r="K30" s="90" t="s">
        <v>69</v>
      </c>
      <c r="L30" s="92" t="s">
        <v>69</v>
      </c>
      <c r="M30" s="28" t="s">
        <v>260</v>
      </c>
      <c r="N30" s="93" t="s">
        <v>517</v>
      </c>
      <c r="O30" s="93" t="s">
        <v>516</v>
      </c>
      <c r="P30" s="93" t="s">
        <v>145</v>
      </c>
      <c r="Q30" s="93" t="s">
        <v>80</v>
      </c>
      <c r="R30" s="93">
        <v>9</v>
      </c>
      <c r="S30" s="93" t="s">
        <v>80</v>
      </c>
      <c r="T30" s="93" t="s">
        <v>80</v>
      </c>
      <c r="U30" s="99" t="s">
        <v>80</v>
      </c>
      <c r="V30" s="93" t="s">
        <v>145</v>
      </c>
      <c r="W30" s="177">
        <v>0</v>
      </c>
      <c r="X30" s="177">
        <v>0</v>
      </c>
      <c r="Y30" s="177">
        <v>0</v>
      </c>
      <c r="Z30" s="177">
        <v>0</v>
      </c>
      <c r="AA30" s="179">
        <v>0</v>
      </c>
      <c r="AB30" s="76" t="s">
        <v>69</v>
      </c>
      <c r="AC30" s="179">
        <v>57000</v>
      </c>
      <c r="AD30" s="76" t="s">
        <v>477</v>
      </c>
      <c r="AE30" s="179">
        <v>20000</v>
      </c>
      <c r="AF30" s="183">
        <v>0</v>
      </c>
      <c r="AG30" s="77" t="s">
        <v>69</v>
      </c>
      <c r="AH30" s="183">
        <v>369000</v>
      </c>
      <c r="AI30" s="77" t="s">
        <v>518</v>
      </c>
      <c r="AJ30" s="183">
        <v>20000</v>
      </c>
      <c r="AK30" s="187">
        <v>0</v>
      </c>
      <c r="AL30" s="78" t="s">
        <v>69</v>
      </c>
      <c r="AM30" s="187">
        <v>0</v>
      </c>
      <c r="AN30" s="78" t="s">
        <v>69</v>
      </c>
      <c r="AO30" s="187">
        <v>0</v>
      </c>
      <c r="AP30" s="191">
        <v>0</v>
      </c>
      <c r="AQ30" s="94" t="s">
        <v>69</v>
      </c>
      <c r="AR30" s="191">
        <v>0</v>
      </c>
      <c r="AS30" s="108" t="s">
        <v>69</v>
      </c>
      <c r="AT30" s="192">
        <v>0</v>
      </c>
      <c r="AU30" s="193">
        <v>0</v>
      </c>
      <c r="AV30" s="109" t="s">
        <v>69</v>
      </c>
      <c r="AW30" s="193">
        <v>0</v>
      </c>
      <c r="AX30" s="109" t="s">
        <v>69</v>
      </c>
      <c r="AY30" s="177">
        <f t="shared" si="0"/>
        <v>0</v>
      </c>
      <c r="AZ30" s="177">
        <f t="shared" si="1"/>
        <v>466000</v>
      </c>
      <c r="BA30" s="93" t="s">
        <v>145</v>
      </c>
      <c r="BB30" s="177">
        <v>369000</v>
      </c>
      <c r="BC30" s="177">
        <v>0</v>
      </c>
      <c r="BD30" s="177">
        <v>369000</v>
      </c>
      <c r="BE30" s="177">
        <v>0</v>
      </c>
      <c r="BF30" s="177">
        <v>0</v>
      </c>
      <c r="BG30" s="177">
        <v>0</v>
      </c>
    </row>
    <row r="31" spans="1:60" s="89" customFormat="1" ht="63" x14ac:dyDescent="0.25">
      <c r="A31" s="28" t="s">
        <v>84</v>
      </c>
      <c r="B31" s="90">
        <v>7</v>
      </c>
      <c r="C31" s="90">
        <v>1</v>
      </c>
      <c r="D31" s="28" t="s">
        <v>519</v>
      </c>
      <c r="E31" s="91" t="s">
        <v>145</v>
      </c>
      <c r="F31" s="90" t="s">
        <v>520</v>
      </c>
      <c r="G31" s="91" t="s">
        <v>100</v>
      </c>
      <c r="H31" s="28">
        <v>12601</v>
      </c>
      <c r="I31" s="28" t="s">
        <v>521</v>
      </c>
      <c r="J31" s="28" t="s">
        <v>69</v>
      </c>
      <c r="K31" s="90" t="s">
        <v>69</v>
      </c>
      <c r="L31" s="92" t="s">
        <v>69</v>
      </c>
      <c r="M31" s="28" t="s">
        <v>140</v>
      </c>
      <c r="N31" s="93" t="s">
        <v>522</v>
      </c>
      <c r="O31" s="93" t="s">
        <v>523</v>
      </c>
      <c r="P31" s="93" t="s">
        <v>74</v>
      </c>
      <c r="Q31" s="93">
        <v>12</v>
      </c>
      <c r="R31" s="93" t="s">
        <v>80</v>
      </c>
      <c r="S31" s="93" t="s">
        <v>80</v>
      </c>
      <c r="T31" s="93" t="s">
        <v>80</v>
      </c>
      <c r="U31" s="99" t="s">
        <v>80</v>
      </c>
      <c r="V31" s="93" t="s">
        <v>145</v>
      </c>
      <c r="W31" s="177">
        <v>0</v>
      </c>
      <c r="X31" s="177">
        <v>0</v>
      </c>
      <c r="Y31" s="177">
        <v>0</v>
      </c>
      <c r="Z31" s="177">
        <v>0</v>
      </c>
      <c r="AA31" s="179">
        <v>0</v>
      </c>
      <c r="AB31" s="76" t="s">
        <v>69</v>
      </c>
      <c r="AC31" s="179">
        <v>180000</v>
      </c>
      <c r="AD31" s="76" t="s">
        <v>524</v>
      </c>
      <c r="AE31" s="179">
        <v>5000</v>
      </c>
      <c r="AF31" s="183">
        <v>0</v>
      </c>
      <c r="AG31" s="77" t="s">
        <v>69</v>
      </c>
      <c r="AH31" s="183">
        <v>0</v>
      </c>
      <c r="AI31" s="77" t="s">
        <v>69</v>
      </c>
      <c r="AJ31" s="183">
        <v>0</v>
      </c>
      <c r="AK31" s="187">
        <v>0</v>
      </c>
      <c r="AL31" s="78" t="s">
        <v>69</v>
      </c>
      <c r="AM31" s="187">
        <v>0</v>
      </c>
      <c r="AN31" s="78" t="s">
        <v>69</v>
      </c>
      <c r="AO31" s="187">
        <v>0</v>
      </c>
      <c r="AP31" s="191">
        <v>0</v>
      </c>
      <c r="AQ31" s="94" t="s">
        <v>69</v>
      </c>
      <c r="AR31" s="191">
        <v>0</v>
      </c>
      <c r="AS31" s="108" t="s">
        <v>69</v>
      </c>
      <c r="AT31" s="192">
        <v>0</v>
      </c>
      <c r="AU31" s="193">
        <v>0</v>
      </c>
      <c r="AV31" s="109" t="s">
        <v>69</v>
      </c>
      <c r="AW31" s="193">
        <v>0</v>
      </c>
      <c r="AX31" s="109" t="s">
        <v>69</v>
      </c>
      <c r="AY31" s="177">
        <f t="shared" si="0"/>
        <v>0</v>
      </c>
      <c r="AZ31" s="177">
        <f t="shared" si="1"/>
        <v>185000</v>
      </c>
      <c r="BA31" s="93" t="s">
        <v>74</v>
      </c>
      <c r="BB31" s="177">
        <v>0</v>
      </c>
      <c r="BC31" s="177">
        <v>0</v>
      </c>
      <c r="BD31" s="177">
        <v>0</v>
      </c>
      <c r="BE31" s="177">
        <v>0</v>
      </c>
      <c r="BF31" s="177">
        <v>0</v>
      </c>
      <c r="BG31" s="177">
        <v>0</v>
      </c>
    </row>
    <row r="32" spans="1:60" s="89" customFormat="1" ht="63" x14ac:dyDescent="0.25">
      <c r="A32" s="28" t="s">
        <v>84</v>
      </c>
      <c r="B32" s="90">
        <v>7</v>
      </c>
      <c r="C32" s="90" t="s">
        <v>1432</v>
      </c>
      <c r="D32" s="28" t="s">
        <v>1562</v>
      </c>
      <c r="E32" s="91" t="s">
        <v>65</v>
      </c>
      <c r="F32" s="90" t="s">
        <v>1563</v>
      </c>
      <c r="G32" s="91" t="s">
        <v>100</v>
      </c>
      <c r="H32" s="28">
        <v>12601</v>
      </c>
      <c r="I32" s="28" t="s">
        <v>521</v>
      </c>
      <c r="J32" s="28" t="s">
        <v>510</v>
      </c>
      <c r="K32" s="90" t="s">
        <v>1567</v>
      </c>
      <c r="L32" s="92" t="s">
        <v>1568</v>
      </c>
      <c r="M32" s="28" t="s">
        <v>466</v>
      </c>
      <c r="N32" s="93" t="s">
        <v>1565</v>
      </c>
      <c r="O32" s="93" t="s">
        <v>1566</v>
      </c>
      <c r="P32" s="93" t="s">
        <v>74</v>
      </c>
      <c r="Q32" s="93" t="s">
        <v>1435</v>
      </c>
      <c r="R32" s="93" t="s">
        <v>80</v>
      </c>
      <c r="S32" s="93" t="s">
        <v>80</v>
      </c>
      <c r="T32" s="93" t="s">
        <v>80</v>
      </c>
      <c r="U32" s="99" t="s">
        <v>80</v>
      </c>
      <c r="V32" s="93" t="s">
        <v>74</v>
      </c>
      <c r="W32" s="177">
        <v>0</v>
      </c>
      <c r="X32" s="177">
        <v>0</v>
      </c>
      <c r="Y32" s="177">
        <v>0</v>
      </c>
      <c r="Z32" s="177">
        <v>279509</v>
      </c>
      <c r="AA32" s="179">
        <v>138900</v>
      </c>
      <c r="AB32" s="76" t="s">
        <v>1564</v>
      </c>
      <c r="AC32" s="179">
        <v>260000</v>
      </c>
      <c r="AD32" s="76" t="s">
        <v>1563</v>
      </c>
      <c r="AE32" s="179">
        <v>0</v>
      </c>
      <c r="AF32" s="183">
        <v>0</v>
      </c>
      <c r="AG32" s="77" t="s">
        <v>69</v>
      </c>
      <c r="AH32" s="183">
        <v>0</v>
      </c>
      <c r="AI32" s="77" t="s">
        <v>69</v>
      </c>
      <c r="AJ32" s="183">
        <v>0</v>
      </c>
      <c r="AK32" s="187">
        <v>0</v>
      </c>
      <c r="AL32" s="78" t="s">
        <v>69</v>
      </c>
      <c r="AM32" s="187">
        <v>0</v>
      </c>
      <c r="AN32" s="78" t="s">
        <v>69</v>
      </c>
      <c r="AO32" s="187">
        <v>0</v>
      </c>
      <c r="AP32" s="191">
        <v>0</v>
      </c>
      <c r="AQ32" s="94" t="s">
        <v>69</v>
      </c>
      <c r="AR32" s="191">
        <v>0</v>
      </c>
      <c r="AS32" s="108" t="s">
        <v>69</v>
      </c>
      <c r="AT32" s="192">
        <v>0</v>
      </c>
      <c r="AU32" s="193">
        <v>0</v>
      </c>
      <c r="AV32" s="109" t="s">
        <v>69</v>
      </c>
      <c r="AW32" s="193">
        <v>0</v>
      </c>
      <c r="AX32" s="109" t="s">
        <v>69</v>
      </c>
      <c r="AY32" s="177">
        <f t="shared" si="0"/>
        <v>138900</v>
      </c>
      <c r="AZ32" s="177">
        <f t="shared" si="1"/>
        <v>539509</v>
      </c>
      <c r="BA32" s="93" t="s">
        <v>74</v>
      </c>
      <c r="BB32" s="177">
        <v>0</v>
      </c>
      <c r="BC32" s="177">
        <v>0</v>
      </c>
      <c r="BD32" s="177">
        <v>0</v>
      </c>
      <c r="BE32" s="177">
        <v>0</v>
      </c>
      <c r="BF32" s="177">
        <v>0</v>
      </c>
      <c r="BG32" s="177">
        <v>0</v>
      </c>
    </row>
    <row r="33" spans="1:59" s="89" customFormat="1" ht="47.25" x14ac:dyDescent="0.25">
      <c r="A33" s="28" t="s">
        <v>84</v>
      </c>
      <c r="B33" s="90">
        <v>9</v>
      </c>
      <c r="C33" s="90">
        <v>1</v>
      </c>
      <c r="D33" s="28" t="s">
        <v>540</v>
      </c>
      <c r="E33" s="91" t="s">
        <v>83</v>
      </c>
      <c r="F33" s="90" t="s">
        <v>541</v>
      </c>
      <c r="G33" s="91" t="s">
        <v>100</v>
      </c>
      <c r="H33" s="28">
        <v>21502</v>
      </c>
      <c r="I33" s="28" t="s">
        <v>542</v>
      </c>
      <c r="J33" s="28" t="s">
        <v>510</v>
      </c>
      <c r="K33" s="90" t="s">
        <v>143</v>
      </c>
      <c r="L33" s="92" t="s">
        <v>543</v>
      </c>
      <c r="M33" s="28" t="s">
        <v>140</v>
      </c>
      <c r="N33" s="93" t="s">
        <v>544</v>
      </c>
      <c r="O33" s="93" t="s">
        <v>545</v>
      </c>
      <c r="P33" s="93" t="s">
        <v>74</v>
      </c>
      <c r="Q33" s="93" t="s">
        <v>80</v>
      </c>
      <c r="R33" s="93">
        <v>8</v>
      </c>
      <c r="S33" s="93" t="s">
        <v>80</v>
      </c>
      <c r="T33" s="93" t="s">
        <v>80</v>
      </c>
      <c r="U33" s="99" t="s">
        <v>80</v>
      </c>
      <c r="V33" s="93" t="s">
        <v>145</v>
      </c>
      <c r="W33" s="177">
        <v>0</v>
      </c>
      <c r="X33" s="177">
        <v>0</v>
      </c>
      <c r="Y33" s="177">
        <v>0</v>
      </c>
      <c r="Z33" s="177">
        <v>0</v>
      </c>
      <c r="AA33" s="179">
        <v>375000</v>
      </c>
      <c r="AB33" s="76" t="s">
        <v>1431</v>
      </c>
      <c r="AC33" s="179">
        <v>900000</v>
      </c>
      <c r="AD33" s="76" t="s">
        <v>1413</v>
      </c>
      <c r="AE33" s="179">
        <v>10000</v>
      </c>
      <c r="AF33" s="183">
        <v>1260000</v>
      </c>
      <c r="AG33" s="77" t="s">
        <v>1431</v>
      </c>
      <c r="AH33" s="183">
        <v>2700000</v>
      </c>
      <c r="AI33" s="77" t="s">
        <v>1414</v>
      </c>
      <c r="AJ33" s="183">
        <v>30000</v>
      </c>
      <c r="AK33" s="187">
        <v>165000</v>
      </c>
      <c r="AL33" s="78" t="s">
        <v>1431</v>
      </c>
      <c r="AM33" s="187">
        <v>0</v>
      </c>
      <c r="AN33" s="78" t="s">
        <v>69</v>
      </c>
      <c r="AO33" s="187">
        <v>0</v>
      </c>
      <c r="AP33" s="191">
        <v>0</v>
      </c>
      <c r="AQ33" s="94" t="s">
        <v>69</v>
      </c>
      <c r="AR33" s="191">
        <v>0</v>
      </c>
      <c r="AS33" s="108" t="s">
        <v>69</v>
      </c>
      <c r="AT33" s="192">
        <v>0</v>
      </c>
      <c r="AU33" s="193">
        <v>0</v>
      </c>
      <c r="AV33" s="109" t="s">
        <v>69</v>
      </c>
      <c r="AW33" s="193">
        <v>0</v>
      </c>
      <c r="AX33" s="109" t="s">
        <v>69</v>
      </c>
      <c r="AY33" s="177">
        <f t="shared" si="0"/>
        <v>1800000</v>
      </c>
      <c r="AZ33" s="177">
        <f t="shared" si="1"/>
        <v>3640000</v>
      </c>
      <c r="BA33" s="93" t="s">
        <v>145</v>
      </c>
      <c r="BB33" s="177">
        <v>2520000</v>
      </c>
      <c r="BC33" s="177">
        <v>0</v>
      </c>
      <c r="BD33" s="177">
        <v>2520000</v>
      </c>
      <c r="BE33" s="177">
        <v>0</v>
      </c>
      <c r="BF33" s="177">
        <v>0</v>
      </c>
      <c r="BG33" s="177">
        <v>0</v>
      </c>
    </row>
    <row r="34" spans="1:59" s="89" customFormat="1" ht="47.25" x14ac:dyDescent="0.25">
      <c r="A34" s="28" t="s">
        <v>84</v>
      </c>
      <c r="B34" s="90">
        <v>6</v>
      </c>
      <c r="C34" s="90">
        <v>1</v>
      </c>
      <c r="D34" s="28" t="s">
        <v>556</v>
      </c>
      <c r="E34" s="91" t="s">
        <v>145</v>
      </c>
      <c r="F34" s="90" t="s">
        <v>557</v>
      </c>
      <c r="G34" s="91" t="s">
        <v>100</v>
      </c>
      <c r="H34" s="28">
        <v>55301</v>
      </c>
      <c r="I34" s="28" t="s">
        <v>558</v>
      </c>
      <c r="J34" s="28" t="s">
        <v>69</v>
      </c>
      <c r="K34" s="90" t="s">
        <v>69</v>
      </c>
      <c r="L34" s="92" t="s">
        <v>69</v>
      </c>
      <c r="M34" s="28" t="s">
        <v>260</v>
      </c>
      <c r="N34" s="93" t="s">
        <v>559</v>
      </c>
      <c r="O34" s="93" t="s">
        <v>557</v>
      </c>
      <c r="P34" s="93" t="s">
        <v>145</v>
      </c>
      <c r="Q34" s="93">
        <v>10</v>
      </c>
      <c r="R34" s="93" t="s">
        <v>80</v>
      </c>
      <c r="S34" s="93" t="s">
        <v>80</v>
      </c>
      <c r="T34" s="93" t="s">
        <v>80</v>
      </c>
      <c r="U34" s="99" t="s">
        <v>80</v>
      </c>
      <c r="V34" s="93" t="s">
        <v>145</v>
      </c>
      <c r="W34" s="177">
        <v>0</v>
      </c>
      <c r="X34" s="177">
        <v>0</v>
      </c>
      <c r="Y34" s="177">
        <v>0</v>
      </c>
      <c r="Z34" s="177">
        <v>70000</v>
      </c>
      <c r="AA34" s="179">
        <v>0</v>
      </c>
      <c r="AB34" s="76" t="s">
        <v>69</v>
      </c>
      <c r="AC34" s="179">
        <v>500000</v>
      </c>
      <c r="AD34" s="76" t="s">
        <v>518</v>
      </c>
      <c r="AE34" s="179">
        <v>15000</v>
      </c>
      <c r="AF34" s="183">
        <v>0</v>
      </c>
      <c r="AG34" s="77" t="s">
        <v>69</v>
      </c>
      <c r="AH34" s="183">
        <v>0</v>
      </c>
      <c r="AI34" s="77" t="s">
        <v>69</v>
      </c>
      <c r="AJ34" s="183">
        <v>0</v>
      </c>
      <c r="AK34" s="187">
        <v>0</v>
      </c>
      <c r="AL34" s="78" t="s">
        <v>69</v>
      </c>
      <c r="AM34" s="187">
        <v>0</v>
      </c>
      <c r="AN34" s="78" t="s">
        <v>69</v>
      </c>
      <c r="AO34" s="187">
        <v>0</v>
      </c>
      <c r="AP34" s="191">
        <v>0</v>
      </c>
      <c r="AQ34" s="94" t="s">
        <v>69</v>
      </c>
      <c r="AR34" s="191">
        <v>0</v>
      </c>
      <c r="AS34" s="108" t="s">
        <v>69</v>
      </c>
      <c r="AT34" s="192">
        <v>0</v>
      </c>
      <c r="AU34" s="193">
        <v>0</v>
      </c>
      <c r="AV34" s="109" t="s">
        <v>69</v>
      </c>
      <c r="AW34" s="193">
        <v>0</v>
      </c>
      <c r="AX34" s="109" t="s">
        <v>69</v>
      </c>
      <c r="AY34" s="177">
        <f t="shared" si="0"/>
        <v>0</v>
      </c>
      <c r="AZ34" s="177">
        <f t="shared" si="1"/>
        <v>585000</v>
      </c>
      <c r="BA34" s="93" t="s">
        <v>74</v>
      </c>
      <c r="BB34" s="177">
        <v>0</v>
      </c>
      <c r="BC34" s="177">
        <v>0</v>
      </c>
      <c r="BD34" s="177">
        <v>0</v>
      </c>
      <c r="BE34" s="177">
        <v>0</v>
      </c>
      <c r="BF34" s="177">
        <v>0</v>
      </c>
      <c r="BG34" s="177">
        <v>0</v>
      </c>
    </row>
    <row r="35" spans="1:59" s="89" customFormat="1" ht="31.5" x14ac:dyDescent="0.25">
      <c r="A35" s="28" t="s">
        <v>84</v>
      </c>
      <c r="B35" s="90">
        <v>4</v>
      </c>
      <c r="C35" s="90">
        <v>1</v>
      </c>
      <c r="D35" s="28" t="s">
        <v>564</v>
      </c>
      <c r="E35" s="91" t="s">
        <v>83</v>
      </c>
      <c r="F35" s="90" t="s">
        <v>565</v>
      </c>
      <c r="G35" s="91" t="s">
        <v>100</v>
      </c>
      <c r="H35" s="28">
        <v>42412</v>
      </c>
      <c r="I35" s="28" t="s">
        <v>359</v>
      </c>
      <c r="J35" s="28" t="s">
        <v>69</v>
      </c>
      <c r="K35" s="90" t="s">
        <v>69</v>
      </c>
      <c r="L35" s="92" t="s">
        <v>69</v>
      </c>
      <c r="M35" s="28" t="s">
        <v>140</v>
      </c>
      <c r="N35" s="93" t="s">
        <v>566</v>
      </c>
      <c r="O35" s="93" t="s">
        <v>565</v>
      </c>
      <c r="P35" s="93" t="s">
        <v>145</v>
      </c>
      <c r="Q35" s="93" t="s">
        <v>80</v>
      </c>
      <c r="R35" s="93">
        <v>9</v>
      </c>
      <c r="S35" s="93" t="s">
        <v>80</v>
      </c>
      <c r="T35" s="93" t="s">
        <v>80</v>
      </c>
      <c r="U35" s="99" t="s">
        <v>80</v>
      </c>
      <c r="V35" s="93" t="s">
        <v>145</v>
      </c>
      <c r="W35" s="177">
        <v>0</v>
      </c>
      <c r="X35" s="177">
        <v>0</v>
      </c>
      <c r="Y35" s="177">
        <v>0</v>
      </c>
      <c r="Z35" s="177">
        <v>0</v>
      </c>
      <c r="AA35" s="179">
        <v>0</v>
      </c>
      <c r="AB35" s="76" t="s">
        <v>69</v>
      </c>
      <c r="AC35" s="179">
        <v>0</v>
      </c>
      <c r="AD35" s="76" t="s">
        <v>69</v>
      </c>
      <c r="AE35" s="179">
        <v>0</v>
      </c>
      <c r="AF35" s="183">
        <v>0</v>
      </c>
      <c r="AG35" s="77" t="s">
        <v>69</v>
      </c>
      <c r="AH35" s="183">
        <v>0</v>
      </c>
      <c r="AI35" s="77" t="s">
        <v>69</v>
      </c>
      <c r="AJ35" s="183">
        <v>0</v>
      </c>
      <c r="AK35" s="187">
        <v>0</v>
      </c>
      <c r="AL35" s="78" t="s">
        <v>69</v>
      </c>
      <c r="AM35" s="187">
        <v>140000</v>
      </c>
      <c r="AN35" s="78" t="s">
        <v>477</v>
      </c>
      <c r="AO35" s="187">
        <v>10000</v>
      </c>
      <c r="AP35" s="191">
        <v>0</v>
      </c>
      <c r="AQ35" s="94" t="s">
        <v>69</v>
      </c>
      <c r="AR35" s="191">
        <v>475000</v>
      </c>
      <c r="AS35" s="108" t="s">
        <v>481</v>
      </c>
      <c r="AT35" s="192">
        <v>20000</v>
      </c>
      <c r="AU35" s="193">
        <v>0</v>
      </c>
      <c r="AV35" s="109" t="s">
        <v>69</v>
      </c>
      <c r="AW35" s="193">
        <v>0</v>
      </c>
      <c r="AX35" s="109" t="s">
        <v>69</v>
      </c>
      <c r="AY35" s="177">
        <f t="shared" si="0"/>
        <v>0</v>
      </c>
      <c r="AZ35" s="177">
        <f t="shared" si="1"/>
        <v>645000</v>
      </c>
      <c r="BA35" s="93" t="s">
        <v>145</v>
      </c>
      <c r="BB35" s="177">
        <v>0</v>
      </c>
      <c r="BC35" s="177">
        <v>475000</v>
      </c>
      <c r="BD35" s="177">
        <v>0</v>
      </c>
      <c r="BE35" s="177">
        <v>475000</v>
      </c>
      <c r="BF35" s="177">
        <v>0</v>
      </c>
      <c r="BG35" s="177">
        <v>0</v>
      </c>
    </row>
    <row r="36" spans="1:59" s="89" customFormat="1" ht="47.25" x14ac:dyDescent="0.25">
      <c r="A36" s="28" t="s">
        <v>84</v>
      </c>
      <c r="B36" s="90">
        <v>6</v>
      </c>
      <c r="C36" s="90">
        <v>1</v>
      </c>
      <c r="D36" s="28" t="s">
        <v>658</v>
      </c>
      <c r="E36" s="91" t="s">
        <v>145</v>
      </c>
      <c r="F36" s="90" t="s">
        <v>659</v>
      </c>
      <c r="G36" s="91" t="s">
        <v>100</v>
      </c>
      <c r="H36" s="28">
        <v>54100</v>
      </c>
      <c r="I36" s="28" t="s">
        <v>478</v>
      </c>
      <c r="J36" s="28" t="s">
        <v>69</v>
      </c>
      <c r="K36" s="90" t="s">
        <v>69</v>
      </c>
      <c r="L36" s="92" t="s">
        <v>69</v>
      </c>
      <c r="M36" s="28" t="s">
        <v>260</v>
      </c>
      <c r="N36" s="93" t="s">
        <v>711</v>
      </c>
      <c r="O36" s="93" t="s">
        <v>712</v>
      </c>
      <c r="P36" s="93" t="s">
        <v>74</v>
      </c>
      <c r="Q36" s="93">
        <v>12</v>
      </c>
      <c r="R36" s="93" t="s">
        <v>80</v>
      </c>
      <c r="S36" s="93" t="s">
        <v>80</v>
      </c>
      <c r="T36" s="93" t="s">
        <v>80</v>
      </c>
      <c r="U36" s="99" t="s">
        <v>80</v>
      </c>
      <c r="V36" s="93" t="s">
        <v>145</v>
      </c>
      <c r="W36" s="177">
        <v>0</v>
      </c>
      <c r="X36" s="177">
        <v>1774090.04</v>
      </c>
      <c r="Y36" s="177">
        <v>0</v>
      </c>
      <c r="Z36" s="177">
        <v>932342.78</v>
      </c>
      <c r="AA36" s="179">
        <v>0</v>
      </c>
      <c r="AB36" s="76" t="s">
        <v>69</v>
      </c>
      <c r="AC36" s="179">
        <v>650000</v>
      </c>
      <c r="AD36" s="76" t="s">
        <v>1472</v>
      </c>
      <c r="AE36" s="179">
        <v>47500</v>
      </c>
      <c r="AF36" s="183">
        <v>0</v>
      </c>
      <c r="AG36" s="77" t="s">
        <v>69</v>
      </c>
      <c r="AH36" s="183">
        <v>0</v>
      </c>
      <c r="AI36" s="77" t="s">
        <v>69</v>
      </c>
      <c r="AJ36" s="183">
        <v>0</v>
      </c>
      <c r="AK36" s="187">
        <v>0</v>
      </c>
      <c r="AL36" s="78" t="s">
        <v>69</v>
      </c>
      <c r="AM36" s="187">
        <v>650000</v>
      </c>
      <c r="AN36" s="78" t="s">
        <v>1472</v>
      </c>
      <c r="AO36" s="187">
        <v>0</v>
      </c>
      <c r="AP36" s="191">
        <v>0</v>
      </c>
      <c r="AQ36" s="94" t="s">
        <v>69</v>
      </c>
      <c r="AR36" s="191">
        <v>0</v>
      </c>
      <c r="AS36" s="108" t="s">
        <v>69</v>
      </c>
      <c r="AT36" s="192">
        <v>0</v>
      </c>
      <c r="AU36" s="193">
        <v>0</v>
      </c>
      <c r="AV36" s="109" t="s">
        <v>69</v>
      </c>
      <c r="AW36" s="193">
        <v>0</v>
      </c>
      <c r="AX36" s="109" t="s">
        <v>69</v>
      </c>
      <c r="AY36" s="177">
        <f t="shared" si="0"/>
        <v>0</v>
      </c>
      <c r="AZ36" s="177">
        <f t="shared" si="1"/>
        <v>4053932.8200000003</v>
      </c>
      <c r="BA36" s="93" t="s">
        <v>74</v>
      </c>
      <c r="BB36" s="177">
        <v>0</v>
      </c>
      <c r="BC36" s="177">
        <v>0</v>
      </c>
      <c r="BD36" s="177">
        <v>0</v>
      </c>
      <c r="BE36" s="177">
        <v>0</v>
      </c>
      <c r="BF36" s="177">
        <v>0</v>
      </c>
      <c r="BG36" s="177">
        <v>0</v>
      </c>
    </row>
    <row r="37" spans="1:59" s="89" customFormat="1" ht="47.25" x14ac:dyDescent="0.25">
      <c r="A37" s="28" t="s">
        <v>84</v>
      </c>
      <c r="B37" s="90">
        <v>6</v>
      </c>
      <c r="C37" s="90">
        <v>1</v>
      </c>
      <c r="D37" s="28" t="s">
        <v>658</v>
      </c>
      <c r="E37" s="91" t="s">
        <v>145</v>
      </c>
      <c r="F37" s="90" t="s">
        <v>659</v>
      </c>
      <c r="G37" s="91" t="s">
        <v>100</v>
      </c>
      <c r="H37" s="28">
        <v>54100</v>
      </c>
      <c r="I37" s="28" t="s">
        <v>478</v>
      </c>
      <c r="J37" s="28">
        <v>23321000</v>
      </c>
      <c r="K37" s="90" t="s">
        <v>660</v>
      </c>
      <c r="L37" s="92" t="s">
        <v>659</v>
      </c>
      <c r="M37" s="28" t="s">
        <v>69</v>
      </c>
      <c r="N37" s="93" t="s">
        <v>69</v>
      </c>
      <c r="O37" s="93" t="s">
        <v>69</v>
      </c>
      <c r="P37" s="93" t="s">
        <v>74</v>
      </c>
      <c r="Q37" s="93" t="s">
        <v>80</v>
      </c>
      <c r="R37" s="93" t="s">
        <v>80</v>
      </c>
      <c r="S37" s="93" t="s">
        <v>80</v>
      </c>
      <c r="T37" s="93" t="s">
        <v>80</v>
      </c>
      <c r="U37" s="99" t="s">
        <v>80</v>
      </c>
      <c r="V37" s="93" t="s">
        <v>74</v>
      </c>
      <c r="W37" s="177">
        <v>0</v>
      </c>
      <c r="X37" s="177">
        <v>0</v>
      </c>
      <c r="Y37" s="177">
        <v>340900</v>
      </c>
      <c r="Z37" s="177">
        <v>0</v>
      </c>
      <c r="AA37" s="179">
        <v>85200</v>
      </c>
      <c r="AB37" s="76" t="s">
        <v>659</v>
      </c>
      <c r="AC37" s="179">
        <v>0</v>
      </c>
      <c r="AD37" s="76" t="s">
        <v>69</v>
      </c>
      <c r="AE37" s="179">
        <v>0</v>
      </c>
      <c r="AF37" s="183">
        <v>0</v>
      </c>
      <c r="AG37" s="77" t="s">
        <v>69</v>
      </c>
      <c r="AH37" s="183">
        <v>0</v>
      </c>
      <c r="AI37" s="77" t="s">
        <v>69</v>
      </c>
      <c r="AJ37" s="183">
        <v>0</v>
      </c>
      <c r="AK37" s="187">
        <v>0</v>
      </c>
      <c r="AL37" s="78" t="s">
        <v>69</v>
      </c>
      <c r="AM37" s="187">
        <v>0</v>
      </c>
      <c r="AN37" s="78" t="s">
        <v>69</v>
      </c>
      <c r="AO37" s="187">
        <v>0</v>
      </c>
      <c r="AP37" s="191">
        <v>0</v>
      </c>
      <c r="AQ37" s="94" t="s">
        <v>69</v>
      </c>
      <c r="AR37" s="191">
        <v>0</v>
      </c>
      <c r="AS37" s="108" t="s">
        <v>69</v>
      </c>
      <c r="AT37" s="192">
        <v>0</v>
      </c>
      <c r="AU37" s="193">
        <v>0</v>
      </c>
      <c r="AV37" s="109" t="s">
        <v>69</v>
      </c>
      <c r="AW37" s="193">
        <v>0</v>
      </c>
      <c r="AX37" s="109" t="s">
        <v>69</v>
      </c>
      <c r="AY37" s="177">
        <f t="shared" ref="AY37:AY67" si="2">W37+Y37+AA37+AF37+AK37+AP37+AU37</f>
        <v>426100</v>
      </c>
      <c r="AZ37" s="177">
        <f t="shared" ref="AZ37:AZ67" si="3">X37+Z37+AC37+AE37+AH37+AJ37+AM37+AO37+AR37+AT37+AW37</f>
        <v>0</v>
      </c>
      <c r="BA37" s="93" t="s">
        <v>74</v>
      </c>
      <c r="BB37" s="177">
        <v>0</v>
      </c>
      <c r="BC37" s="177">
        <v>0</v>
      </c>
      <c r="BD37" s="177">
        <v>0</v>
      </c>
      <c r="BE37" s="177">
        <v>0</v>
      </c>
      <c r="BF37" s="177">
        <v>0</v>
      </c>
      <c r="BG37" s="177">
        <v>0</v>
      </c>
    </row>
    <row r="38" spans="1:59" s="89" customFormat="1" ht="31.5" x14ac:dyDescent="0.25">
      <c r="A38" s="28" t="s">
        <v>84</v>
      </c>
      <c r="B38" s="90">
        <v>6</v>
      </c>
      <c r="C38" s="90">
        <v>2</v>
      </c>
      <c r="D38" s="28" t="s">
        <v>714</v>
      </c>
      <c r="E38" s="91" t="s">
        <v>83</v>
      </c>
      <c r="F38" s="90" t="s">
        <v>715</v>
      </c>
      <c r="G38" s="91" t="s">
        <v>100</v>
      </c>
      <c r="H38" s="28">
        <v>54100</v>
      </c>
      <c r="I38" s="28" t="s">
        <v>478</v>
      </c>
      <c r="J38" s="28" t="s">
        <v>69</v>
      </c>
      <c r="K38" s="90" t="s">
        <v>69</v>
      </c>
      <c r="L38" s="92" t="s">
        <v>69</v>
      </c>
      <c r="M38" s="28" t="s">
        <v>260</v>
      </c>
      <c r="N38" s="93" t="s">
        <v>716</v>
      </c>
      <c r="O38" s="93" t="s">
        <v>715</v>
      </c>
      <c r="P38" s="93" t="s">
        <v>74</v>
      </c>
      <c r="Q38" s="93" t="s">
        <v>80</v>
      </c>
      <c r="R38" s="93" t="s">
        <v>80</v>
      </c>
      <c r="S38" s="93" t="s">
        <v>80</v>
      </c>
      <c r="T38" s="93" t="s">
        <v>80</v>
      </c>
      <c r="U38" s="99">
        <v>2029</v>
      </c>
      <c r="V38" s="93" t="s">
        <v>145</v>
      </c>
      <c r="W38" s="177">
        <v>0</v>
      </c>
      <c r="X38" s="177">
        <v>0</v>
      </c>
      <c r="Y38" s="177">
        <v>0</v>
      </c>
      <c r="Z38" s="177">
        <v>0</v>
      </c>
      <c r="AA38" s="179">
        <v>0</v>
      </c>
      <c r="AB38" s="76" t="s">
        <v>69</v>
      </c>
      <c r="AC38" s="179">
        <v>0</v>
      </c>
      <c r="AD38" s="76" t="s">
        <v>69</v>
      </c>
      <c r="AE38" s="179">
        <v>0</v>
      </c>
      <c r="AF38" s="183">
        <v>0</v>
      </c>
      <c r="AG38" s="77" t="s">
        <v>69</v>
      </c>
      <c r="AH38" s="183">
        <v>30000</v>
      </c>
      <c r="AI38" s="77" t="s">
        <v>717</v>
      </c>
      <c r="AJ38" s="183">
        <v>1500</v>
      </c>
      <c r="AK38" s="187">
        <v>0</v>
      </c>
      <c r="AL38" s="78" t="s">
        <v>69</v>
      </c>
      <c r="AM38" s="187">
        <v>55000</v>
      </c>
      <c r="AN38" s="78" t="s">
        <v>477</v>
      </c>
      <c r="AO38" s="187">
        <v>2500</v>
      </c>
      <c r="AP38" s="191">
        <v>0</v>
      </c>
      <c r="AQ38" s="94" t="s">
        <v>69</v>
      </c>
      <c r="AR38" s="191">
        <v>60000</v>
      </c>
      <c r="AS38" s="108" t="s">
        <v>477</v>
      </c>
      <c r="AT38" s="192">
        <v>3000</v>
      </c>
      <c r="AU38" s="193">
        <v>0</v>
      </c>
      <c r="AV38" s="109" t="s">
        <v>69</v>
      </c>
      <c r="AW38" s="193">
        <v>2000000</v>
      </c>
      <c r="AX38" s="109" t="s">
        <v>518</v>
      </c>
      <c r="AY38" s="177">
        <f t="shared" si="2"/>
        <v>0</v>
      </c>
      <c r="AZ38" s="177">
        <f t="shared" si="3"/>
        <v>2152000</v>
      </c>
      <c r="BA38" s="93" t="s">
        <v>145</v>
      </c>
      <c r="BB38" s="177">
        <v>0</v>
      </c>
      <c r="BC38" s="177">
        <v>115000</v>
      </c>
      <c r="BD38" s="177">
        <v>0</v>
      </c>
      <c r="BE38" s="177">
        <v>55000</v>
      </c>
      <c r="BF38" s="177">
        <v>60000</v>
      </c>
      <c r="BG38" s="177">
        <v>0</v>
      </c>
    </row>
    <row r="39" spans="1:59" s="89" customFormat="1" ht="31.5" x14ac:dyDescent="0.25">
      <c r="A39" s="28" t="s">
        <v>84</v>
      </c>
      <c r="B39" s="90">
        <v>6</v>
      </c>
      <c r="C39" s="90">
        <v>1</v>
      </c>
      <c r="D39" s="28" t="s">
        <v>718</v>
      </c>
      <c r="E39" s="91" t="s">
        <v>83</v>
      </c>
      <c r="F39" s="90" t="s">
        <v>719</v>
      </c>
      <c r="G39" s="91" t="s">
        <v>100</v>
      </c>
      <c r="H39" s="28">
        <v>54100</v>
      </c>
      <c r="I39" s="28" t="s">
        <v>478</v>
      </c>
      <c r="J39" s="28" t="s">
        <v>69</v>
      </c>
      <c r="K39" s="90" t="s">
        <v>69</v>
      </c>
      <c r="L39" s="92" t="s">
        <v>69</v>
      </c>
      <c r="M39" s="28" t="s">
        <v>260</v>
      </c>
      <c r="N39" s="93" t="s">
        <v>720</v>
      </c>
      <c r="O39" s="93" t="s">
        <v>719</v>
      </c>
      <c r="P39" s="93" t="s">
        <v>74</v>
      </c>
      <c r="Q39" s="93" t="s">
        <v>80</v>
      </c>
      <c r="R39" s="93" t="s">
        <v>80</v>
      </c>
      <c r="S39" s="93" t="s">
        <v>80</v>
      </c>
      <c r="T39" s="93" t="s">
        <v>80</v>
      </c>
      <c r="U39" s="99">
        <v>2035</v>
      </c>
      <c r="V39" s="93" t="s">
        <v>145</v>
      </c>
      <c r="W39" s="177">
        <v>0</v>
      </c>
      <c r="X39" s="177">
        <v>0</v>
      </c>
      <c r="Y39" s="177">
        <v>0</v>
      </c>
      <c r="Z39" s="177">
        <v>0</v>
      </c>
      <c r="AA39" s="179">
        <v>0</v>
      </c>
      <c r="AB39" s="76" t="s">
        <v>69</v>
      </c>
      <c r="AC39" s="179">
        <v>30000</v>
      </c>
      <c r="AD39" s="76" t="s">
        <v>721</v>
      </c>
      <c r="AE39" s="179">
        <v>1000</v>
      </c>
      <c r="AF39" s="183">
        <v>0</v>
      </c>
      <c r="AG39" s="77" t="s">
        <v>69</v>
      </c>
      <c r="AH39" s="183">
        <v>120000</v>
      </c>
      <c r="AI39" s="77" t="s">
        <v>722</v>
      </c>
      <c r="AJ39" s="183">
        <v>15000</v>
      </c>
      <c r="AK39" s="187">
        <v>0</v>
      </c>
      <c r="AL39" s="78" t="s">
        <v>69</v>
      </c>
      <c r="AM39" s="187">
        <v>50000</v>
      </c>
      <c r="AN39" s="78" t="s">
        <v>723</v>
      </c>
      <c r="AO39" s="187">
        <v>1000</v>
      </c>
      <c r="AP39" s="191">
        <v>0</v>
      </c>
      <c r="AQ39" s="94" t="s">
        <v>69</v>
      </c>
      <c r="AR39" s="191">
        <v>50000</v>
      </c>
      <c r="AS39" s="108" t="s">
        <v>477</v>
      </c>
      <c r="AT39" s="192">
        <v>2000</v>
      </c>
      <c r="AU39" s="193">
        <v>0</v>
      </c>
      <c r="AV39" s="109" t="s">
        <v>69</v>
      </c>
      <c r="AW39" s="193">
        <v>5000000</v>
      </c>
      <c r="AX39" s="109" t="s">
        <v>518</v>
      </c>
      <c r="AY39" s="177">
        <f t="shared" si="2"/>
        <v>0</v>
      </c>
      <c r="AZ39" s="177">
        <f t="shared" si="3"/>
        <v>5269000</v>
      </c>
      <c r="BA39" s="93" t="s">
        <v>145</v>
      </c>
      <c r="BB39" s="177">
        <v>120000</v>
      </c>
      <c r="BC39" s="177">
        <v>100000</v>
      </c>
      <c r="BD39" s="177">
        <v>120000</v>
      </c>
      <c r="BE39" s="177">
        <v>50000</v>
      </c>
      <c r="BF39" s="177">
        <v>50000</v>
      </c>
      <c r="BG39" s="177">
        <v>0</v>
      </c>
    </row>
    <row r="40" spans="1:59" s="89" customFormat="1" ht="31.5" x14ac:dyDescent="0.25">
      <c r="A40" s="28" t="s">
        <v>84</v>
      </c>
      <c r="B40" s="90">
        <v>6</v>
      </c>
      <c r="C40" s="90">
        <v>1</v>
      </c>
      <c r="D40" s="28" t="s">
        <v>724</v>
      </c>
      <c r="E40" s="91" t="s">
        <v>145</v>
      </c>
      <c r="F40" s="90" t="s">
        <v>725</v>
      </c>
      <c r="G40" s="91" t="s">
        <v>100</v>
      </c>
      <c r="H40" s="28">
        <v>54100</v>
      </c>
      <c r="I40" s="28" t="s">
        <v>478</v>
      </c>
      <c r="J40" s="28" t="s">
        <v>69</v>
      </c>
      <c r="K40" s="90" t="s">
        <v>69</v>
      </c>
      <c r="L40" s="92" t="s">
        <v>69</v>
      </c>
      <c r="M40" s="28" t="s">
        <v>260</v>
      </c>
      <c r="N40" s="93" t="s">
        <v>726</v>
      </c>
      <c r="O40" s="93" t="s">
        <v>727</v>
      </c>
      <c r="P40" s="93" t="s">
        <v>74</v>
      </c>
      <c r="Q40" s="93" t="s">
        <v>80</v>
      </c>
      <c r="R40" s="93">
        <v>12</v>
      </c>
      <c r="S40" s="93" t="s">
        <v>80</v>
      </c>
      <c r="T40" s="93">
        <v>12</v>
      </c>
      <c r="U40" s="99" t="s">
        <v>80</v>
      </c>
      <c r="V40" s="93" t="s">
        <v>145</v>
      </c>
      <c r="W40" s="177">
        <v>0</v>
      </c>
      <c r="X40" s="177">
        <v>6095.78</v>
      </c>
      <c r="Y40" s="177">
        <v>0</v>
      </c>
      <c r="Z40" s="177">
        <v>210000</v>
      </c>
      <c r="AA40" s="179">
        <v>0</v>
      </c>
      <c r="AB40" s="76" t="s">
        <v>69</v>
      </c>
      <c r="AC40" s="179">
        <v>400000</v>
      </c>
      <c r="AD40" s="76" t="s">
        <v>713</v>
      </c>
      <c r="AE40" s="179">
        <v>20000</v>
      </c>
      <c r="AF40" s="183">
        <v>0</v>
      </c>
      <c r="AG40" s="77" t="s">
        <v>69</v>
      </c>
      <c r="AH40" s="183">
        <v>1455000</v>
      </c>
      <c r="AI40" s="77" t="s">
        <v>1474</v>
      </c>
      <c r="AJ40" s="183">
        <v>77000</v>
      </c>
      <c r="AK40" s="187">
        <v>0</v>
      </c>
      <c r="AL40" s="78" t="s">
        <v>69</v>
      </c>
      <c r="AM40" s="187">
        <v>250000</v>
      </c>
      <c r="AN40" s="78" t="s">
        <v>728</v>
      </c>
      <c r="AO40" s="187">
        <v>12500</v>
      </c>
      <c r="AP40" s="191">
        <v>0</v>
      </c>
      <c r="AQ40" s="94" t="s">
        <v>69</v>
      </c>
      <c r="AR40" s="191">
        <v>500000</v>
      </c>
      <c r="AS40" s="108" t="s">
        <v>729</v>
      </c>
      <c r="AT40" s="192">
        <v>25000</v>
      </c>
      <c r="AU40" s="193">
        <v>0</v>
      </c>
      <c r="AV40" s="109" t="s">
        <v>69</v>
      </c>
      <c r="AW40" s="193">
        <v>0</v>
      </c>
      <c r="AX40" s="109" t="s">
        <v>69</v>
      </c>
      <c r="AY40" s="177">
        <f t="shared" si="2"/>
        <v>0</v>
      </c>
      <c r="AZ40" s="177">
        <f t="shared" si="3"/>
        <v>2955595.7800000003</v>
      </c>
      <c r="BA40" s="93" t="s">
        <v>145</v>
      </c>
      <c r="BB40" s="177">
        <v>1555000</v>
      </c>
      <c r="BC40" s="177">
        <v>250000</v>
      </c>
      <c r="BD40" s="177">
        <v>1555000</v>
      </c>
      <c r="BE40" s="177">
        <v>250000</v>
      </c>
      <c r="BF40" s="177">
        <v>0</v>
      </c>
      <c r="BG40" s="177">
        <v>0</v>
      </c>
    </row>
    <row r="41" spans="1:59" s="89" customFormat="1" ht="31.5" x14ac:dyDescent="0.25">
      <c r="A41" s="28" t="s">
        <v>84</v>
      </c>
      <c r="B41" s="90">
        <v>6</v>
      </c>
      <c r="C41" s="90">
        <v>1</v>
      </c>
      <c r="D41" s="28" t="s">
        <v>730</v>
      </c>
      <c r="E41" s="91" t="s">
        <v>145</v>
      </c>
      <c r="F41" s="90" t="s">
        <v>731</v>
      </c>
      <c r="G41" s="91" t="s">
        <v>100</v>
      </c>
      <c r="H41" s="28">
        <v>54100</v>
      </c>
      <c r="I41" s="28" t="s">
        <v>478</v>
      </c>
      <c r="J41" s="28" t="s">
        <v>69</v>
      </c>
      <c r="K41" s="90" t="s">
        <v>69</v>
      </c>
      <c r="L41" s="92" t="s">
        <v>69</v>
      </c>
      <c r="M41" s="28" t="s">
        <v>260</v>
      </c>
      <c r="N41" s="93" t="s">
        <v>732</v>
      </c>
      <c r="O41" s="93" t="s">
        <v>731</v>
      </c>
      <c r="P41" s="93" t="s">
        <v>74</v>
      </c>
      <c r="Q41" s="93" t="s">
        <v>80</v>
      </c>
      <c r="R41" s="93" t="s">
        <v>80</v>
      </c>
      <c r="S41" s="93" t="s">
        <v>80</v>
      </c>
      <c r="T41" s="93" t="s">
        <v>80</v>
      </c>
      <c r="U41" s="99" t="s">
        <v>80</v>
      </c>
      <c r="V41" s="93" t="s">
        <v>145</v>
      </c>
      <c r="W41" s="177">
        <v>0</v>
      </c>
      <c r="X41" s="177">
        <v>22610.39</v>
      </c>
      <c r="Y41" s="177">
        <v>0</v>
      </c>
      <c r="Z41" s="177">
        <v>57389.61</v>
      </c>
      <c r="AA41" s="179">
        <v>0</v>
      </c>
      <c r="AB41" s="76" t="s">
        <v>69</v>
      </c>
      <c r="AC41" s="179">
        <v>95000</v>
      </c>
      <c r="AD41" s="76" t="s">
        <v>1473</v>
      </c>
      <c r="AE41" s="179">
        <v>4000</v>
      </c>
      <c r="AF41" s="183">
        <v>0</v>
      </c>
      <c r="AG41" s="77" t="s">
        <v>69</v>
      </c>
      <c r="AH41" s="183">
        <v>800000</v>
      </c>
      <c r="AI41" s="77" t="s">
        <v>713</v>
      </c>
      <c r="AJ41" s="183">
        <v>40000</v>
      </c>
      <c r="AK41" s="187">
        <v>0</v>
      </c>
      <c r="AL41" s="78" t="s">
        <v>69</v>
      </c>
      <c r="AM41" s="187">
        <v>800000</v>
      </c>
      <c r="AN41" s="78" t="s">
        <v>733</v>
      </c>
      <c r="AO41" s="187">
        <v>40000</v>
      </c>
      <c r="AP41" s="191">
        <v>0</v>
      </c>
      <c r="AQ41" s="94" t="s">
        <v>69</v>
      </c>
      <c r="AR41" s="191">
        <v>0</v>
      </c>
      <c r="AS41" s="108" t="s">
        <v>69</v>
      </c>
      <c r="AT41" s="192">
        <v>0</v>
      </c>
      <c r="AU41" s="193">
        <v>0</v>
      </c>
      <c r="AV41" s="109" t="s">
        <v>69</v>
      </c>
      <c r="AW41" s="193">
        <v>0</v>
      </c>
      <c r="AX41" s="109" t="s">
        <v>69</v>
      </c>
      <c r="AY41" s="177">
        <f t="shared" si="2"/>
        <v>0</v>
      </c>
      <c r="AZ41" s="177">
        <f t="shared" si="3"/>
        <v>1859000</v>
      </c>
      <c r="BA41" s="93" t="s">
        <v>145</v>
      </c>
      <c r="BB41" s="177">
        <v>0</v>
      </c>
      <c r="BC41" s="177">
        <v>800000</v>
      </c>
      <c r="BD41" s="177">
        <v>0</v>
      </c>
      <c r="BE41" s="177">
        <v>800000</v>
      </c>
      <c r="BF41" s="177">
        <v>0</v>
      </c>
      <c r="BG41" s="177">
        <v>0</v>
      </c>
    </row>
    <row r="42" spans="1:59" s="89" customFormat="1" ht="47.25" x14ac:dyDescent="0.25">
      <c r="A42" s="28" t="s">
        <v>84</v>
      </c>
      <c r="B42" s="90">
        <v>6</v>
      </c>
      <c r="C42" s="90">
        <v>1</v>
      </c>
      <c r="D42" s="28" t="s">
        <v>734</v>
      </c>
      <c r="E42" s="91" t="s">
        <v>145</v>
      </c>
      <c r="F42" s="90" t="s">
        <v>735</v>
      </c>
      <c r="G42" s="91" t="s">
        <v>100</v>
      </c>
      <c r="H42" s="28">
        <v>54100</v>
      </c>
      <c r="I42" s="28" t="s">
        <v>478</v>
      </c>
      <c r="J42" s="28">
        <v>23310000</v>
      </c>
      <c r="K42" s="90" t="s">
        <v>736</v>
      </c>
      <c r="L42" s="92" t="s">
        <v>737</v>
      </c>
      <c r="M42" s="28" t="s">
        <v>260</v>
      </c>
      <c r="N42" s="93" t="s">
        <v>738</v>
      </c>
      <c r="O42" s="93" t="s">
        <v>739</v>
      </c>
      <c r="P42" s="93" t="s">
        <v>74</v>
      </c>
      <c r="Q42" s="93">
        <v>11</v>
      </c>
      <c r="R42" s="93" t="s">
        <v>80</v>
      </c>
      <c r="S42" s="93" t="s">
        <v>80</v>
      </c>
      <c r="T42" s="93" t="s">
        <v>80</v>
      </c>
      <c r="U42" s="99" t="s">
        <v>80</v>
      </c>
      <c r="V42" s="93" t="s">
        <v>145</v>
      </c>
      <c r="W42" s="177">
        <v>0</v>
      </c>
      <c r="X42" s="177">
        <v>1381293.11</v>
      </c>
      <c r="Y42" s="177">
        <v>0</v>
      </c>
      <c r="Z42" s="177">
        <v>1507427.04</v>
      </c>
      <c r="AA42" s="179">
        <v>750000</v>
      </c>
      <c r="AB42" s="76" t="s">
        <v>740</v>
      </c>
      <c r="AC42" s="179">
        <v>850000</v>
      </c>
      <c r="AD42" s="76" t="s">
        <v>713</v>
      </c>
      <c r="AE42" s="179">
        <v>39500</v>
      </c>
      <c r="AF42" s="183">
        <v>0</v>
      </c>
      <c r="AG42" s="77" t="s">
        <v>69</v>
      </c>
      <c r="AH42" s="183">
        <v>0</v>
      </c>
      <c r="AI42" s="77" t="s">
        <v>69</v>
      </c>
      <c r="AJ42" s="183">
        <v>0</v>
      </c>
      <c r="AK42" s="187">
        <v>0</v>
      </c>
      <c r="AL42" s="78" t="s">
        <v>69</v>
      </c>
      <c r="AM42" s="187">
        <v>0</v>
      </c>
      <c r="AN42" s="78" t="s">
        <v>69</v>
      </c>
      <c r="AO42" s="187">
        <v>0</v>
      </c>
      <c r="AP42" s="191">
        <v>0</v>
      </c>
      <c r="AQ42" s="94" t="s">
        <v>69</v>
      </c>
      <c r="AR42" s="191">
        <v>0</v>
      </c>
      <c r="AS42" s="108" t="s">
        <v>69</v>
      </c>
      <c r="AT42" s="192">
        <v>0</v>
      </c>
      <c r="AU42" s="193">
        <v>0</v>
      </c>
      <c r="AV42" s="109" t="s">
        <v>69</v>
      </c>
      <c r="AW42" s="193">
        <v>0</v>
      </c>
      <c r="AX42" s="109" t="s">
        <v>69</v>
      </c>
      <c r="AY42" s="177">
        <f t="shared" si="2"/>
        <v>750000</v>
      </c>
      <c r="AZ42" s="177">
        <f t="shared" si="3"/>
        <v>3778220.1500000004</v>
      </c>
      <c r="BA42" s="93" t="s">
        <v>74</v>
      </c>
      <c r="BB42" s="177">
        <v>0</v>
      </c>
      <c r="BC42" s="177">
        <v>0</v>
      </c>
      <c r="BD42" s="177">
        <v>0</v>
      </c>
      <c r="BE42" s="177">
        <v>0</v>
      </c>
      <c r="BF42" s="177">
        <v>0</v>
      </c>
      <c r="BG42" s="177">
        <v>0</v>
      </c>
    </row>
    <row r="43" spans="1:59" s="89" customFormat="1" ht="47.25" x14ac:dyDescent="0.25">
      <c r="A43" s="28" t="s">
        <v>84</v>
      </c>
      <c r="B43" s="90">
        <v>6</v>
      </c>
      <c r="C43" s="90">
        <v>1</v>
      </c>
      <c r="D43" s="28" t="s">
        <v>734</v>
      </c>
      <c r="E43" s="91" t="s">
        <v>145</v>
      </c>
      <c r="F43" s="90" t="s">
        <v>735</v>
      </c>
      <c r="G43" s="91" t="s">
        <v>100</v>
      </c>
      <c r="H43" s="28">
        <v>54100</v>
      </c>
      <c r="I43" s="28" t="s">
        <v>478</v>
      </c>
      <c r="J43" s="28" t="s">
        <v>260</v>
      </c>
      <c r="K43" s="90" t="s">
        <v>741</v>
      </c>
      <c r="L43" s="92" t="s">
        <v>1433</v>
      </c>
      <c r="M43" s="28" t="s">
        <v>69</v>
      </c>
      <c r="N43" s="93" t="s">
        <v>69</v>
      </c>
      <c r="O43" s="93" t="s">
        <v>69</v>
      </c>
      <c r="P43" s="93" t="s">
        <v>74</v>
      </c>
      <c r="Q43" s="93">
        <v>11</v>
      </c>
      <c r="R43" s="93" t="s">
        <v>80</v>
      </c>
      <c r="S43" s="93" t="s">
        <v>80</v>
      </c>
      <c r="T43" s="93" t="s">
        <v>80</v>
      </c>
      <c r="U43" s="99" t="s">
        <v>80</v>
      </c>
      <c r="V43" s="93" t="s">
        <v>74</v>
      </c>
      <c r="W43" s="177">
        <v>969556.95</v>
      </c>
      <c r="X43" s="177">
        <v>0</v>
      </c>
      <c r="Y43" s="177">
        <v>0</v>
      </c>
      <c r="Z43" s="177">
        <v>0</v>
      </c>
      <c r="AA43" s="179">
        <v>0</v>
      </c>
      <c r="AB43" s="76" t="s">
        <v>69</v>
      </c>
      <c r="AC43" s="179">
        <v>0</v>
      </c>
      <c r="AD43" s="76" t="s">
        <v>69</v>
      </c>
      <c r="AE43" s="179">
        <v>0</v>
      </c>
      <c r="AF43" s="183">
        <v>5000</v>
      </c>
      <c r="AG43" s="77" t="s">
        <v>742</v>
      </c>
      <c r="AH43" s="183">
        <v>0</v>
      </c>
      <c r="AI43" s="77" t="s">
        <v>69</v>
      </c>
      <c r="AJ43" s="183">
        <v>0</v>
      </c>
      <c r="AK43" s="187">
        <v>0</v>
      </c>
      <c r="AL43" s="78" t="s">
        <v>69</v>
      </c>
      <c r="AM43" s="187">
        <v>0</v>
      </c>
      <c r="AN43" s="78" t="s">
        <v>69</v>
      </c>
      <c r="AO43" s="187">
        <v>0</v>
      </c>
      <c r="AP43" s="191">
        <v>0</v>
      </c>
      <c r="AQ43" s="94" t="s">
        <v>69</v>
      </c>
      <c r="AR43" s="191">
        <v>0</v>
      </c>
      <c r="AS43" s="108" t="s">
        <v>69</v>
      </c>
      <c r="AT43" s="192">
        <v>0</v>
      </c>
      <c r="AU43" s="193">
        <v>0</v>
      </c>
      <c r="AV43" s="109" t="s">
        <v>69</v>
      </c>
      <c r="AW43" s="193">
        <v>0</v>
      </c>
      <c r="AX43" s="109" t="s">
        <v>69</v>
      </c>
      <c r="AY43" s="177">
        <f t="shared" si="2"/>
        <v>974556.95</v>
      </c>
      <c r="AZ43" s="177">
        <f t="shared" si="3"/>
        <v>0</v>
      </c>
      <c r="BA43" s="93" t="s">
        <v>74</v>
      </c>
      <c r="BB43" s="177">
        <v>0</v>
      </c>
      <c r="BC43" s="177">
        <v>0</v>
      </c>
      <c r="BD43" s="177">
        <v>0</v>
      </c>
      <c r="BE43" s="177">
        <v>0</v>
      </c>
      <c r="BF43" s="177">
        <v>0</v>
      </c>
      <c r="BG43" s="177">
        <v>0</v>
      </c>
    </row>
    <row r="44" spans="1:59" s="89" customFormat="1" ht="47.25" x14ac:dyDescent="0.25">
      <c r="A44" s="28" t="s">
        <v>84</v>
      </c>
      <c r="B44" s="90">
        <v>6</v>
      </c>
      <c r="C44" s="90">
        <v>1</v>
      </c>
      <c r="D44" s="28" t="s">
        <v>758</v>
      </c>
      <c r="E44" s="91" t="s">
        <v>83</v>
      </c>
      <c r="F44" s="90" t="s">
        <v>759</v>
      </c>
      <c r="G44" s="91" t="s">
        <v>100</v>
      </c>
      <c r="H44" s="28">
        <v>54100</v>
      </c>
      <c r="I44" s="28" t="s">
        <v>478</v>
      </c>
      <c r="J44" s="28" t="s">
        <v>69</v>
      </c>
      <c r="K44" s="90" t="s">
        <v>69</v>
      </c>
      <c r="L44" s="92" t="s">
        <v>69</v>
      </c>
      <c r="M44" s="28" t="s">
        <v>260</v>
      </c>
      <c r="N44" s="93" t="s">
        <v>760</v>
      </c>
      <c r="O44" s="93" t="s">
        <v>761</v>
      </c>
      <c r="P44" s="93" t="s">
        <v>74</v>
      </c>
      <c r="Q44" s="93" t="s">
        <v>80</v>
      </c>
      <c r="R44" s="93">
        <v>12</v>
      </c>
      <c r="S44" s="93" t="s">
        <v>80</v>
      </c>
      <c r="T44" s="93" t="s">
        <v>80</v>
      </c>
      <c r="U44" s="99" t="s">
        <v>80</v>
      </c>
      <c r="V44" s="93" t="s">
        <v>145</v>
      </c>
      <c r="W44" s="177">
        <v>0</v>
      </c>
      <c r="X44" s="177">
        <v>0</v>
      </c>
      <c r="Y44" s="177">
        <v>0</v>
      </c>
      <c r="Z44" s="177">
        <v>0</v>
      </c>
      <c r="AA44" s="179">
        <v>0</v>
      </c>
      <c r="AB44" s="76" t="s">
        <v>69</v>
      </c>
      <c r="AC44" s="179">
        <v>30000</v>
      </c>
      <c r="AD44" s="76" t="s">
        <v>477</v>
      </c>
      <c r="AE44" s="179">
        <v>1300</v>
      </c>
      <c r="AF44" s="183">
        <v>0</v>
      </c>
      <c r="AG44" s="77" t="s">
        <v>69</v>
      </c>
      <c r="AH44" s="183">
        <v>250000</v>
      </c>
      <c r="AI44" s="77" t="s">
        <v>762</v>
      </c>
      <c r="AJ44" s="183">
        <v>12000</v>
      </c>
      <c r="AK44" s="187">
        <v>0</v>
      </c>
      <c r="AL44" s="78" t="s">
        <v>69</v>
      </c>
      <c r="AM44" s="187">
        <v>0</v>
      </c>
      <c r="AN44" s="78" t="s">
        <v>69</v>
      </c>
      <c r="AO44" s="187">
        <v>0</v>
      </c>
      <c r="AP44" s="191">
        <v>0</v>
      </c>
      <c r="AQ44" s="94" t="s">
        <v>69</v>
      </c>
      <c r="AR44" s="191">
        <v>0</v>
      </c>
      <c r="AS44" s="108" t="s">
        <v>69</v>
      </c>
      <c r="AT44" s="192">
        <v>0</v>
      </c>
      <c r="AU44" s="193">
        <v>0</v>
      </c>
      <c r="AV44" s="109" t="s">
        <v>69</v>
      </c>
      <c r="AW44" s="193">
        <v>0</v>
      </c>
      <c r="AX44" s="109" t="s">
        <v>69</v>
      </c>
      <c r="AY44" s="177">
        <f t="shared" si="2"/>
        <v>0</v>
      </c>
      <c r="AZ44" s="177">
        <f t="shared" si="3"/>
        <v>293300</v>
      </c>
      <c r="BA44" s="93" t="s">
        <v>145</v>
      </c>
      <c r="BB44" s="177">
        <v>250000</v>
      </c>
      <c r="BC44" s="177">
        <v>0</v>
      </c>
      <c r="BD44" s="177">
        <v>250000</v>
      </c>
      <c r="BE44" s="177">
        <v>0</v>
      </c>
      <c r="BF44" s="177">
        <v>0</v>
      </c>
      <c r="BG44" s="177">
        <v>0</v>
      </c>
    </row>
    <row r="45" spans="1:59" s="89" customFormat="1" ht="47.25" x14ac:dyDescent="0.25">
      <c r="A45" s="28" t="s">
        <v>84</v>
      </c>
      <c r="B45" s="90">
        <v>6</v>
      </c>
      <c r="C45" s="90">
        <v>1</v>
      </c>
      <c r="D45" s="28" t="s">
        <v>777</v>
      </c>
      <c r="E45" s="91" t="s">
        <v>145</v>
      </c>
      <c r="F45" s="90" t="s">
        <v>778</v>
      </c>
      <c r="G45" s="91" t="s">
        <v>100</v>
      </c>
      <c r="H45" s="28">
        <v>54100</v>
      </c>
      <c r="I45" s="28" t="s">
        <v>478</v>
      </c>
      <c r="J45" s="28" t="s">
        <v>69</v>
      </c>
      <c r="K45" s="90" t="s">
        <v>69</v>
      </c>
      <c r="L45" s="92" t="s">
        <v>69</v>
      </c>
      <c r="M45" s="28" t="s">
        <v>260</v>
      </c>
      <c r="N45" s="93" t="s">
        <v>779</v>
      </c>
      <c r="O45" s="93" t="s">
        <v>780</v>
      </c>
      <c r="P45" s="93" t="s">
        <v>74</v>
      </c>
      <c r="Q45" s="93" t="s">
        <v>80</v>
      </c>
      <c r="R45" s="93" t="s">
        <v>80</v>
      </c>
      <c r="S45" s="93" t="s">
        <v>80</v>
      </c>
      <c r="T45" s="93" t="s">
        <v>80</v>
      </c>
      <c r="U45" s="99" t="s">
        <v>80</v>
      </c>
      <c r="V45" s="93" t="s">
        <v>145</v>
      </c>
      <c r="W45" s="177">
        <v>0</v>
      </c>
      <c r="X45" s="177">
        <v>2580133.86</v>
      </c>
      <c r="Y45" s="177">
        <v>0</v>
      </c>
      <c r="Z45" s="177">
        <v>73456.41</v>
      </c>
      <c r="AA45" s="179">
        <v>0</v>
      </c>
      <c r="AB45" s="76" t="s">
        <v>69</v>
      </c>
      <c r="AC45" s="179">
        <v>10000</v>
      </c>
      <c r="AD45" s="76" t="s">
        <v>1494</v>
      </c>
      <c r="AE45" s="179">
        <v>200</v>
      </c>
      <c r="AF45" s="183">
        <v>0</v>
      </c>
      <c r="AG45" s="77" t="s">
        <v>69</v>
      </c>
      <c r="AH45" s="183">
        <v>0</v>
      </c>
      <c r="AI45" s="77" t="s">
        <v>69</v>
      </c>
      <c r="AJ45" s="183">
        <v>0</v>
      </c>
      <c r="AK45" s="187">
        <v>0</v>
      </c>
      <c r="AL45" s="78" t="s">
        <v>69</v>
      </c>
      <c r="AM45" s="187">
        <v>0</v>
      </c>
      <c r="AN45" s="78" t="s">
        <v>69</v>
      </c>
      <c r="AO45" s="187">
        <v>0</v>
      </c>
      <c r="AP45" s="191">
        <v>0</v>
      </c>
      <c r="AQ45" s="94" t="s">
        <v>69</v>
      </c>
      <c r="AR45" s="191">
        <v>0</v>
      </c>
      <c r="AS45" s="108" t="s">
        <v>69</v>
      </c>
      <c r="AT45" s="192">
        <v>0</v>
      </c>
      <c r="AU45" s="193">
        <v>0</v>
      </c>
      <c r="AV45" s="109" t="s">
        <v>69</v>
      </c>
      <c r="AW45" s="193">
        <v>0</v>
      </c>
      <c r="AX45" s="109" t="s">
        <v>69</v>
      </c>
      <c r="AY45" s="177">
        <f t="shared" si="2"/>
        <v>0</v>
      </c>
      <c r="AZ45" s="177">
        <f t="shared" si="3"/>
        <v>2663790.27</v>
      </c>
      <c r="BA45" s="93" t="s">
        <v>74</v>
      </c>
      <c r="BB45" s="177">
        <v>0</v>
      </c>
      <c r="BC45" s="177">
        <v>0</v>
      </c>
      <c r="BD45" s="177">
        <v>0</v>
      </c>
      <c r="BE45" s="177">
        <v>0</v>
      </c>
      <c r="BF45" s="177">
        <v>0</v>
      </c>
      <c r="BG45" s="177">
        <v>0</v>
      </c>
    </row>
    <row r="46" spans="1:59" s="89" customFormat="1" ht="47.25" x14ac:dyDescent="0.25">
      <c r="A46" s="28" t="s">
        <v>84</v>
      </c>
      <c r="B46" s="90">
        <v>6</v>
      </c>
      <c r="C46" s="90">
        <v>1</v>
      </c>
      <c r="D46" s="28" t="s">
        <v>789</v>
      </c>
      <c r="E46" s="91" t="s">
        <v>145</v>
      </c>
      <c r="F46" s="90" t="s">
        <v>790</v>
      </c>
      <c r="G46" s="91" t="s">
        <v>100</v>
      </c>
      <c r="H46" s="28">
        <v>54100</v>
      </c>
      <c r="I46" s="28" t="s">
        <v>478</v>
      </c>
      <c r="J46" s="28" t="s">
        <v>69</v>
      </c>
      <c r="K46" s="90" t="s">
        <v>69</v>
      </c>
      <c r="L46" s="92" t="s">
        <v>69</v>
      </c>
      <c r="M46" s="28" t="s">
        <v>260</v>
      </c>
      <c r="N46" s="93" t="s">
        <v>791</v>
      </c>
      <c r="O46" s="93" t="s">
        <v>792</v>
      </c>
      <c r="P46" s="93" t="s">
        <v>74</v>
      </c>
      <c r="Q46" s="93" t="s">
        <v>80</v>
      </c>
      <c r="R46" s="93" t="s">
        <v>80</v>
      </c>
      <c r="S46" s="93" t="s">
        <v>80</v>
      </c>
      <c r="T46" s="93" t="s">
        <v>80</v>
      </c>
      <c r="U46" s="99" t="s">
        <v>80</v>
      </c>
      <c r="V46" s="93" t="s">
        <v>145</v>
      </c>
      <c r="W46" s="177">
        <v>0</v>
      </c>
      <c r="X46" s="177">
        <v>1395232.82</v>
      </c>
      <c r="Y46" s="177">
        <v>0</v>
      </c>
      <c r="Z46" s="177">
        <v>3000</v>
      </c>
      <c r="AA46" s="179">
        <v>0</v>
      </c>
      <c r="AB46" s="76" t="s">
        <v>69</v>
      </c>
      <c r="AC46" s="179">
        <v>3000</v>
      </c>
      <c r="AD46" s="76" t="s">
        <v>1475</v>
      </c>
      <c r="AE46" s="179">
        <v>200</v>
      </c>
      <c r="AF46" s="183">
        <v>0</v>
      </c>
      <c r="AG46" s="77" t="s">
        <v>69</v>
      </c>
      <c r="AH46" s="183">
        <v>0</v>
      </c>
      <c r="AI46" s="77" t="s">
        <v>69</v>
      </c>
      <c r="AJ46" s="183">
        <v>0</v>
      </c>
      <c r="AK46" s="187">
        <v>0</v>
      </c>
      <c r="AL46" s="78" t="s">
        <v>69</v>
      </c>
      <c r="AM46" s="187">
        <v>0</v>
      </c>
      <c r="AN46" s="78" t="s">
        <v>69</v>
      </c>
      <c r="AO46" s="187">
        <v>0</v>
      </c>
      <c r="AP46" s="191">
        <v>0</v>
      </c>
      <c r="AQ46" s="94" t="s">
        <v>69</v>
      </c>
      <c r="AR46" s="191">
        <v>0</v>
      </c>
      <c r="AS46" s="108" t="s">
        <v>69</v>
      </c>
      <c r="AT46" s="192">
        <v>0</v>
      </c>
      <c r="AU46" s="193">
        <v>0</v>
      </c>
      <c r="AV46" s="109" t="s">
        <v>69</v>
      </c>
      <c r="AW46" s="193">
        <v>0</v>
      </c>
      <c r="AX46" s="109" t="s">
        <v>69</v>
      </c>
      <c r="AY46" s="177">
        <f t="shared" si="2"/>
        <v>0</v>
      </c>
      <c r="AZ46" s="177">
        <f t="shared" si="3"/>
        <v>1401432.82</v>
      </c>
      <c r="BA46" s="93" t="s">
        <v>74</v>
      </c>
      <c r="BB46" s="177">
        <v>0</v>
      </c>
      <c r="BC46" s="177">
        <v>0</v>
      </c>
      <c r="BD46" s="177">
        <v>0</v>
      </c>
      <c r="BE46" s="177">
        <v>0</v>
      </c>
      <c r="BF46" s="177">
        <v>0</v>
      </c>
      <c r="BG46" s="177">
        <v>0</v>
      </c>
    </row>
    <row r="47" spans="1:59" s="89" customFormat="1" ht="78.75" x14ac:dyDescent="0.25">
      <c r="A47" s="28" t="s">
        <v>84</v>
      </c>
      <c r="B47" s="90">
        <v>6</v>
      </c>
      <c r="C47" s="90">
        <v>2</v>
      </c>
      <c r="D47" s="28" t="s">
        <v>831</v>
      </c>
      <c r="E47" s="91" t="s">
        <v>145</v>
      </c>
      <c r="F47" s="90" t="s">
        <v>832</v>
      </c>
      <c r="G47" s="91" t="s">
        <v>100</v>
      </c>
      <c r="H47" s="28">
        <v>54100</v>
      </c>
      <c r="I47" s="28" t="s">
        <v>478</v>
      </c>
      <c r="J47" s="28" t="s">
        <v>69</v>
      </c>
      <c r="K47" s="90" t="s">
        <v>69</v>
      </c>
      <c r="L47" s="92" t="s">
        <v>69</v>
      </c>
      <c r="M47" s="28" t="s">
        <v>260</v>
      </c>
      <c r="N47" s="93" t="s">
        <v>833</v>
      </c>
      <c r="O47" s="93" t="s">
        <v>834</v>
      </c>
      <c r="P47" s="93" t="s">
        <v>74</v>
      </c>
      <c r="Q47" s="93">
        <v>12</v>
      </c>
      <c r="R47" s="93">
        <v>12</v>
      </c>
      <c r="S47" s="93">
        <v>12</v>
      </c>
      <c r="T47" s="93">
        <v>12</v>
      </c>
      <c r="U47" s="99" t="s">
        <v>80</v>
      </c>
      <c r="V47" s="93" t="s">
        <v>74</v>
      </c>
      <c r="W47" s="177">
        <v>0</v>
      </c>
      <c r="X47" s="177">
        <v>0</v>
      </c>
      <c r="Y47" s="177">
        <v>0</v>
      </c>
      <c r="Z47" s="177">
        <v>300000</v>
      </c>
      <c r="AA47" s="179">
        <v>0</v>
      </c>
      <c r="AB47" s="76" t="s">
        <v>69</v>
      </c>
      <c r="AC47" s="179">
        <v>300000</v>
      </c>
      <c r="AD47" s="76" t="s">
        <v>835</v>
      </c>
      <c r="AE47" s="179">
        <v>0</v>
      </c>
      <c r="AF47" s="183">
        <v>0</v>
      </c>
      <c r="AG47" s="77" t="s">
        <v>69</v>
      </c>
      <c r="AH47" s="183">
        <v>600000</v>
      </c>
      <c r="AI47" s="77" t="s">
        <v>835</v>
      </c>
      <c r="AJ47" s="183">
        <v>0</v>
      </c>
      <c r="AK47" s="187">
        <v>0</v>
      </c>
      <c r="AL47" s="78" t="s">
        <v>69</v>
      </c>
      <c r="AM47" s="187">
        <v>300000</v>
      </c>
      <c r="AN47" s="78" t="s">
        <v>835</v>
      </c>
      <c r="AO47" s="187">
        <v>0</v>
      </c>
      <c r="AP47" s="191">
        <v>0</v>
      </c>
      <c r="AQ47" s="94" t="s">
        <v>69</v>
      </c>
      <c r="AR47" s="191">
        <v>600000</v>
      </c>
      <c r="AS47" s="108" t="s">
        <v>835</v>
      </c>
      <c r="AT47" s="192">
        <v>0</v>
      </c>
      <c r="AU47" s="193">
        <v>0</v>
      </c>
      <c r="AV47" s="109" t="s">
        <v>69</v>
      </c>
      <c r="AW47" s="193">
        <v>0</v>
      </c>
      <c r="AX47" s="109" t="s">
        <v>69</v>
      </c>
      <c r="AY47" s="177">
        <f t="shared" si="2"/>
        <v>0</v>
      </c>
      <c r="AZ47" s="177">
        <f t="shared" si="3"/>
        <v>2100000</v>
      </c>
      <c r="BA47" s="93" t="s">
        <v>74</v>
      </c>
      <c r="BB47" s="177">
        <v>0</v>
      </c>
      <c r="BC47" s="177">
        <v>0</v>
      </c>
      <c r="BD47" s="177">
        <v>0</v>
      </c>
      <c r="BE47" s="177">
        <v>0</v>
      </c>
      <c r="BF47" s="177">
        <v>0</v>
      </c>
      <c r="BG47" s="177">
        <v>0</v>
      </c>
    </row>
    <row r="48" spans="1:59" s="89" customFormat="1" ht="173.25" x14ac:dyDescent="0.25">
      <c r="A48" s="28" t="s">
        <v>84</v>
      </c>
      <c r="B48" s="90">
        <v>6</v>
      </c>
      <c r="C48" s="90">
        <v>2</v>
      </c>
      <c r="D48" s="28" t="s">
        <v>839</v>
      </c>
      <c r="E48" s="91" t="s">
        <v>74</v>
      </c>
      <c r="F48" s="90" t="s">
        <v>840</v>
      </c>
      <c r="G48" s="91" t="s">
        <v>100</v>
      </c>
      <c r="H48" s="28">
        <v>54100</v>
      </c>
      <c r="I48" s="28" t="s">
        <v>478</v>
      </c>
      <c r="J48" s="28" t="s">
        <v>69</v>
      </c>
      <c r="K48" s="90" t="s">
        <v>69</v>
      </c>
      <c r="L48" s="92" t="s">
        <v>69</v>
      </c>
      <c r="M48" s="28" t="s">
        <v>260</v>
      </c>
      <c r="N48" s="93" t="s">
        <v>841</v>
      </c>
      <c r="O48" s="93" t="s">
        <v>840</v>
      </c>
      <c r="P48" s="93" t="s">
        <v>74</v>
      </c>
      <c r="Q48" s="93">
        <v>9</v>
      </c>
      <c r="R48" s="93">
        <v>12</v>
      </c>
      <c r="S48" s="93">
        <v>9</v>
      </c>
      <c r="T48" s="93">
        <v>12</v>
      </c>
      <c r="U48" s="99" t="s">
        <v>80</v>
      </c>
      <c r="V48" s="93" t="s">
        <v>74</v>
      </c>
      <c r="W48" s="177">
        <v>0</v>
      </c>
      <c r="X48" s="177">
        <v>328820.51</v>
      </c>
      <c r="Y48" s="177">
        <v>0</v>
      </c>
      <c r="Z48" s="177">
        <v>696247.57000000007</v>
      </c>
      <c r="AA48" s="179">
        <v>0</v>
      </c>
      <c r="AB48" s="76" t="s">
        <v>69</v>
      </c>
      <c r="AC48" s="179">
        <v>220000</v>
      </c>
      <c r="AD48" s="76" t="s">
        <v>1641</v>
      </c>
      <c r="AE48" s="179">
        <v>0</v>
      </c>
      <c r="AF48" s="183">
        <v>0</v>
      </c>
      <c r="AG48" s="77" t="s">
        <v>69</v>
      </c>
      <c r="AH48" s="183">
        <v>360000</v>
      </c>
      <c r="AI48" s="77" t="s">
        <v>1406</v>
      </c>
      <c r="AJ48" s="183">
        <v>0</v>
      </c>
      <c r="AK48" s="187">
        <v>0</v>
      </c>
      <c r="AL48" s="78" t="s">
        <v>69</v>
      </c>
      <c r="AM48" s="187">
        <v>150000</v>
      </c>
      <c r="AN48" s="78" t="s">
        <v>842</v>
      </c>
      <c r="AO48" s="187">
        <v>0</v>
      </c>
      <c r="AP48" s="191">
        <v>0</v>
      </c>
      <c r="AQ48" s="94" t="s">
        <v>69</v>
      </c>
      <c r="AR48" s="191">
        <v>150000</v>
      </c>
      <c r="AS48" s="108" t="s">
        <v>843</v>
      </c>
      <c r="AT48" s="192">
        <v>0</v>
      </c>
      <c r="AU48" s="193">
        <v>0</v>
      </c>
      <c r="AV48" s="109" t="s">
        <v>69</v>
      </c>
      <c r="AW48" s="193">
        <v>0</v>
      </c>
      <c r="AX48" s="109" t="s">
        <v>69</v>
      </c>
      <c r="AY48" s="177">
        <f t="shared" si="2"/>
        <v>0</v>
      </c>
      <c r="AZ48" s="177">
        <f t="shared" si="3"/>
        <v>1905068.08</v>
      </c>
      <c r="BA48" s="93" t="s">
        <v>74</v>
      </c>
      <c r="BB48" s="177">
        <v>0</v>
      </c>
      <c r="BC48" s="177">
        <v>0</v>
      </c>
      <c r="BD48" s="177">
        <v>0</v>
      </c>
      <c r="BE48" s="177">
        <v>0</v>
      </c>
      <c r="BF48" s="177">
        <v>0</v>
      </c>
      <c r="BG48" s="177">
        <v>0</v>
      </c>
    </row>
    <row r="49" spans="1:59" s="89" customFormat="1" ht="94.5" x14ac:dyDescent="0.25">
      <c r="A49" s="28" t="s">
        <v>84</v>
      </c>
      <c r="B49" s="90">
        <v>6</v>
      </c>
      <c r="C49" s="90">
        <v>1</v>
      </c>
      <c r="D49" s="28" t="s">
        <v>844</v>
      </c>
      <c r="E49" s="91" t="s">
        <v>74</v>
      </c>
      <c r="F49" s="90" t="s">
        <v>845</v>
      </c>
      <c r="G49" s="91" t="s">
        <v>100</v>
      </c>
      <c r="H49" s="28">
        <v>54100</v>
      </c>
      <c r="I49" s="28" t="s">
        <v>478</v>
      </c>
      <c r="J49" s="28" t="s">
        <v>69</v>
      </c>
      <c r="K49" s="90" t="s">
        <v>69</v>
      </c>
      <c r="L49" s="92" t="s">
        <v>69</v>
      </c>
      <c r="M49" s="28" t="s">
        <v>260</v>
      </c>
      <c r="N49" s="93" t="s">
        <v>846</v>
      </c>
      <c r="O49" s="93" t="s">
        <v>847</v>
      </c>
      <c r="P49" s="93" t="s">
        <v>74</v>
      </c>
      <c r="Q49" s="93" t="s">
        <v>80</v>
      </c>
      <c r="R49" s="93">
        <v>12</v>
      </c>
      <c r="S49" s="93" t="s">
        <v>80</v>
      </c>
      <c r="T49" s="93" t="s">
        <v>80</v>
      </c>
      <c r="U49" s="99" t="s">
        <v>80</v>
      </c>
      <c r="V49" s="93" t="s">
        <v>74</v>
      </c>
      <c r="W49" s="177">
        <v>0</v>
      </c>
      <c r="X49" s="177">
        <v>13710.67</v>
      </c>
      <c r="Y49" s="177">
        <v>0</v>
      </c>
      <c r="Z49" s="177">
        <v>0</v>
      </c>
      <c r="AA49" s="179">
        <v>0</v>
      </c>
      <c r="AB49" s="76" t="s">
        <v>69</v>
      </c>
      <c r="AC49" s="179">
        <v>100000</v>
      </c>
      <c r="AD49" s="76" t="s">
        <v>848</v>
      </c>
      <c r="AE49" s="179">
        <v>0</v>
      </c>
      <c r="AF49" s="183">
        <v>0</v>
      </c>
      <c r="AG49" s="77" t="s">
        <v>69</v>
      </c>
      <c r="AH49" s="183">
        <v>600000</v>
      </c>
      <c r="AI49" s="77" t="s">
        <v>849</v>
      </c>
      <c r="AJ49" s="183">
        <v>0</v>
      </c>
      <c r="AK49" s="187">
        <v>0</v>
      </c>
      <c r="AL49" s="78" t="s">
        <v>69</v>
      </c>
      <c r="AM49" s="187">
        <v>0</v>
      </c>
      <c r="AN49" s="78" t="s">
        <v>69</v>
      </c>
      <c r="AO49" s="187">
        <v>0</v>
      </c>
      <c r="AP49" s="191">
        <v>0</v>
      </c>
      <c r="AQ49" s="94" t="s">
        <v>69</v>
      </c>
      <c r="AR49" s="191">
        <v>0</v>
      </c>
      <c r="AS49" s="108" t="s">
        <v>69</v>
      </c>
      <c r="AT49" s="192">
        <v>0</v>
      </c>
      <c r="AU49" s="193">
        <v>0</v>
      </c>
      <c r="AV49" s="109" t="s">
        <v>69</v>
      </c>
      <c r="AW49" s="193">
        <v>0</v>
      </c>
      <c r="AX49" s="109" t="s">
        <v>69</v>
      </c>
      <c r="AY49" s="177">
        <f t="shared" si="2"/>
        <v>0</v>
      </c>
      <c r="AZ49" s="177">
        <f t="shared" si="3"/>
        <v>713710.67</v>
      </c>
      <c r="BA49" s="93" t="s">
        <v>74</v>
      </c>
      <c r="BB49" s="177">
        <v>0</v>
      </c>
      <c r="BC49" s="177">
        <v>0</v>
      </c>
      <c r="BD49" s="177">
        <v>0</v>
      </c>
      <c r="BE49" s="177">
        <v>0</v>
      </c>
      <c r="BF49" s="177">
        <v>0</v>
      </c>
      <c r="BG49" s="177">
        <v>0</v>
      </c>
    </row>
    <row r="50" spans="1:59" s="89" customFormat="1" ht="94.5" x14ac:dyDescent="0.25">
      <c r="A50" s="28" t="s">
        <v>84</v>
      </c>
      <c r="B50" s="90">
        <v>6</v>
      </c>
      <c r="C50" s="90">
        <v>1</v>
      </c>
      <c r="D50" s="28" t="s">
        <v>850</v>
      </c>
      <c r="E50" s="91" t="s">
        <v>74</v>
      </c>
      <c r="F50" s="90" t="s">
        <v>851</v>
      </c>
      <c r="G50" s="91" t="s">
        <v>100</v>
      </c>
      <c r="H50" s="28">
        <v>54100</v>
      </c>
      <c r="I50" s="28" t="s">
        <v>478</v>
      </c>
      <c r="J50" s="28" t="s">
        <v>69</v>
      </c>
      <c r="K50" s="90" t="s">
        <v>69</v>
      </c>
      <c r="L50" s="92" t="s">
        <v>69</v>
      </c>
      <c r="M50" s="28" t="s">
        <v>260</v>
      </c>
      <c r="N50" s="93" t="s">
        <v>852</v>
      </c>
      <c r="O50" s="93" t="s">
        <v>853</v>
      </c>
      <c r="P50" s="93" t="s">
        <v>145</v>
      </c>
      <c r="Q50" s="93">
        <v>12</v>
      </c>
      <c r="R50" s="93">
        <v>12</v>
      </c>
      <c r="S50" s="93">
        <v>12</v>
      </c>
      <c r="T50" s="93">
        <v>12</v>
      </c>
      <c r="U50" s="99" t="s">
        <v>80</v>
      </c>
      <c r="V50" s="93" t="s">
        <v>74</v>
      </c>
      <c r="W50" s="177">
        <v>0</v>
      </c>
      <c r="X50" s="177">
        <v>720221.61</v>
      </c>
      <c r="Y50" s="177">
        <v>0</v>
      </c>
      <c r="Z50" s="177">
        <v>809085.58</v>
      </c>
      <c r="AA50" s="179">
        <v>0</v>
      </c>
      <c r="AB50" s="76" t="s">
        <v>69</v>
      </c>
      <c r="AC50" s="179">
        <v>1000000</v>
      </c>
      <c r="AD50" s="76" t="s">
        <v>854</v>
      </c>
      <c r="AE50" s="179">
        <v>0</v>
      </c>
      <c r="AF50" s="183">
        <v>0</v>
      </c>
      <c r="AG50" s="77" t="s">
        <v>69</v>
      </c>
      <c r="AH50" s="183">
        <v>1000000</v>
      </c>
      <c r="AI50" s="77" t="s">
        <v>854</v>
      </c>
      <c r="AJ50" s="183">
        <v>0</v>
      </c>
      <c r="AK50" s="187">
        <v>0</v>
      </c>
      <c r="AL50" s="78" t="s">
        <v>69</v>
      </c>
      <c r="AM50" s="187">
        <v>1100000</v>
      </c>
      <c r="AN50" s="78" t="s">
        <v>854</v>
      </c>
      <c r="AO50" s="187">
        <v>0</v>
      </c>
      <c r="AP50" s="191">
        <v>0</v>
      </c>
      <c r="AQ50" s="94" t="s">
        <v>69</v>
      </c>
      <c r="AR50" s="191">
        <v>1100000</v>
      </c>
      <c r="AS50" s="108" t="s">
        <v>854</v>
      </c>
      <c r="AT50" s="192">
        <v>0</v>
      </c>
      <c r="AU50" s="193">
        <v>0</v>
      </c>
      <c r="AV50" s="109" t="s">
        <v>69</v>
      </c>
      <c r="AW50" s="193">
        <v>0</v>
      </c>
      <c r="AX50" s="109" t="s">
        <v>69</v>
      </c>
      <c r="AY50" s="177">
        <f t="shared" si="2"/>
        <v>0</v>
      </c>
      <c r="AZ50" s="177">
        <f t="shared" si="3"/>
        <v>5729307.1899999995</v>
      </c>
      <c r="BA50" s="93" t="s">
        <v>74</v>
      </c>
      <c r="BB50" s="177">
        <v>0</v>
      </c>
      <c r="BC50" s="177">
        <v>0</v>
      </c>
      <c r="BD50" s="177">
        <v>0</v>
      </c>
      <c r="BE50" s="177">
        <v>0</v>
      </c>
      <c r="BF50" s="177">
        <v>0</v>
      </c>
      <c r="BG50" s="177">
        <v>0</v>
      </c>
    </row>
    <row r="51" spans="1:59" s="89" customFormat="1" ht="94.5" x14ac:dyDescent="0.25">
      <c r="A51" s="28" t="s">
        <v>84</v>
      </c>
      <c r="B51" s="90">
        <v>6</v>
      </c>
      <c r="C51" s="90">
        <v>1</v>
      </c>
      <c r="D51" s="28" t="s">
        <v>855</v>
      </c>
      <c r="E51" s="91" t="s">
        <v>74</v>
      </c>
      <c r="F51" s="90" t="s">
        <v>856</v>
      </c>
      <c r="G51" s="91" t="s">
        <v>100</v>
      </c>
      <c r="H51" s="28">
        <v>54100</v>
      </c>
      <c r="I51" s="28" t="s">
        <v>478</v>
      </c>
      <c r="J51" s="28" t="s">
        <v>69</v>
      </c>
      <c r="K51" s="90" t="s">
        <v>69</v>
      </c>
      <c r="L51" s="92" t="s">
        <v>69</v>
      </c>
      <c r="M51" s="28" t="s">
        <v>260</v>
      </c>
      <c r="N51" s="93" t="s">
        <v>857</v>
      </c>
      <c r="O51" s="93" t="s">
        <v>858</v>
      </c>
      <c r="P51" s="93" t="s">
        <v>145</v>
      </c>
      <c r="Q51" s="93">
        <v>12</v>
      </c>
      <c r="R51" s="93">
        <v>12</v>
      </c>
      <c r="S51" s="93">
        <v>12</v>
      </c>
      <c r="T51" s="93">
        <v>12</v>
      </c>
      <c r="U51" s="99" t="s">
        <v>80</v>
      </c>
      <c r="V51" s="93" t="s">
        <v>74</v>
      </c>
      <c r="W51" s="177">
        <v>0</v>
      </c>
      <c r="X51" s="177">
        <v>224092.45</v>
      </c>
      <c r="Y51" s="177">
        <v>0</v>
      </c>
      <c r="Z51" s="177">
        <v>426106.96</v>
      </c>
      <c r="AA51" s="179">
        <v>0</v>
      </c>
      <c r="AB51" s="76" t="s">
        <v>69</v>
      </c>
      <c r="AC51" s="179">
        <v>600000</v>
      </c>
      <c r="AD51" s="76" t="s">
        <v>859</v>
      </c>
      <c r="AE51" s="179">
        <v>0</v>
      </c>
      <c r="AF51" s="183">
        <v>0</v>
      </c>
      <c r="AG51" s="77" t="s">
        <v>69</v>
      </c>
      <c r="AH51" s="183">
        <v>600000</v>
      </c>
      <c r="AI51" s="77" t="s">
        <v>859</v>
      </c>
      <c r="AJ51" s="183">
        <v>0</v>
      </c>
      <c r="AK51" s="187">
        <v>0</v>
      </c>
      <c r="AL51" s="78" t="s">
        <v>69</v>
      </c>
      <c r="AM51" s="187">
        <v>600000</v>
      </c>
      <c r="AN51" s="78" t="s">
        <v>859</v>
      </c>
      <c r="AO51" s="187">
        <v>0</v>
      </c>
      <c r="AP51" s="191">
        <v>0</v>
      </c>
      <c r="AQ51" s="94" t="s">
        <v>69</v>
      </c>
      <c r="AR51" s="191">
        <v>1500000</v>
      </c>
      <c r="AS51" s="108" t="s">
        <v>859</v>
      </c>
      <c r="AT51" s="192">
        <v>0</v>
      </c>
      <c r="AU51" s="193">
        <v>0</v>
      </c>
      <c r="AV51" s="109" t="s">
        <v>69</v>
      </c>
      <c r="AW51" s="193">
        <v>0</v>
      </c>
      <c r="AX51" s="109" t="s">
        <v>69</v>
      </c>
      <c r="AY51" s="177">
        <f t="shared" si="2"/>
        <v>0</v>
      </c>
      <c r="AZ51" s="177">
        <f t="shared" si="3"/>
        <v>3950199.41</v>
      </c>
      <c r="BA51" s="93" t="s">
        <v>74</v>
      </c>
      <c r="BB51" s="177">
        <v>0</v>
      </c>
      <c r="BC51" s="177">
        <v>0</v>
      </c>
      <c r="BD51" s="177">
        <v>0</v>
      </c>
      <c r="BE51" s="177">
        <v>0</v>
      </c>
      <c r="BF51" s="177">
        <v>0</v>
      </c>
      <c r="BG51" s="177">
        <v>0</v>
      </c>
    </row>
    <row r="52" spans="1:59" s="89" customFormat="1" ht="94.5" x14ac:dyDescent="0.25">
      <c r="A52" s="28" t="s">
        <v>84</v>
      </c>
      <c r="B52" s="90">
        <v>6</v>
      </c>
      <c r="C52" s="90">
        <v>1</v>
      </c>
      <c r="D52" s="28" t="s">
        <v>860</v>
      </c>
      <c r="E52" s="91" t="s">
        <v>74</v>
      </c>
      <c r="F52" s="90" t="s">
        <v>861</v>
      </c>
      <c r="G52" s="91" t="s">
        <v>100</v>
      </c>
      <c r="H52" s="28">
        <v>54100</v>
      </c>
      <c r="I52" s="28" t="s">
        <v>478</v>
      </c>
      <c r="J52" s="28" t="s">
        <v>69</v>
      </c>
      <c r="K52" s="90" t="s">
        <v>69</v>
      </c>
      <c r="L52" s="92" t="s">
        <v>69</v>
      </c>
      <c r="M52" s="28" t="s">
        <v>260</v>
      </c>
      <c r="N52" s="93" t="s">
        <v>862</v>
      </c>
      <c r="O52" s="93" t="s">
        <v>863</v>
      </c>
      <c r="P52" s="93" t="s">
        <v>74</v>
      </c>
      <c r="Q52" s="93">
        <v>12</v>
      </c>
      <c r="R52" s="93">
        <v>12</v>
      </c>
      <c r="S52" s="93">
        <v>12</v>
      </c>
      <c r="T52" s="93">
        <v>12</v>
      </c>
      <c r="U52" s="99" t="s">
        <v>80</v>
      </c>
      <c r="V52" s="93" t="s">
        <v>145</v>
      </c>
      <c r="W52" s="177">
        <v>0</v>
      </c>
      <c r="X52" s="177">
        <v>0</v>
      </c>
      <c r="Y52" s="177">
        <v>0</v>
      </c>
      <c r="Z52" s="177">
        <v>0</v>
      </c>
      <c r="AA52" s="179">
        <v>0</v>
      </c>
      <c r="AB52" s="76" t="s">
        <v>69</v>
      </c>
      <c r="AC52" s="179">
        <f>560000+25000</f>
        <v>585000</v>
      </c>
      <c r="AD52" s="76" t="s">
        <v>1595</v>
      </c>
      <c r="AE52" s="179">
        <v>20000</v>
      </c>
      <c r="AF52" s="183">
        <v>0</v>
      </c>
      <c r="AG52" s="77" t="s">
        <v>69</v>
      </c>
      <c r="AH52" s="183">
        <f>880000+250000</f>
        <v>1130000</v>
      </c>
      <c r="AI52" s="77" t="s">
        <v>1596</v>
      </c>
      <c r="AJ52" s="183">
        <f>37500+10000</f>
        <v>47500</v>
      </c>
      <c r="AK52" s="187">
        <v>0</v>
      </c>
      <c r="AL52" s="78" t="s">
        <v>69</v>
      </c>
      <c r="AM52" s="187">
        <v>0</v>
      </c>
      <c r="AN52" s="78" t="s">
        <v>69</v>
      </c>
      <c r="AO52" s="187">
        <v>0</v>
      </c>
      <c r="AP52" s="191">
        <v>0</v>
      </c>
      <c r="AQ52" s="94" t="s">
        <v>69</v>
      </c>
      <c r="AR52" s="191">
        <v>0</v>
      </c>
      <c r="AS52" s="108" t="s">
        <v>69</v>
      </c>
      <c r="AT52" s="192">
        <v>0</v>
      </c>
      <c r="AU52" s="193">
        <v>0</v>
      </c>
      <c r="AV52" s="109" t="s">
        <v>69</v>
      </c>
      <c r="AW52" s="193">
        <v>0</v>
      </c>
      <c r="AX52" s="109" t="s">
        <v>69</v>
      </c>
      <c r="AY52" s="177">
        <f t="shared" si="2"/>
        <v>0</v>
      </c>
      <c r="AZ52" s="177">
        <f t="shared" si="3"/>
        <v>1782500</v>
      </c>
      <c r="BA52" s="93" t="s">
        <v>74</v>
      </c>
      <c r="BB52" s="177">
        <v>0</v>
      </c>
      <c r="BC52" s="177">
        <v>0</v>
      </c>
      <c r="BD52" s="177">
        <v>0</v>
      </c>
      <c r="BE52" s="177">
        <v>0</v>
      </c>
      <c r="BF52" s="177">
        <v>0</v>
      </c>
      <c r="BG52" s="177">
        <v>0</v>
      </c>
    </row>
    <row r="53" spans="1:59" s="89" customFormat="1" ht="31.5" x14ac:dyDescent="0.25">
      <c r="A53" s="28" t="s">
        <v>84</v>
      </c>
      <c r="B53" s="90">
        <v>6</v>
      </c>
      <c r="C53" s="90">
        <v>1</v>
      </c>
      <c r="D53" s="28" t="s">
        <v>869</v>
      </c>
      <c r="E53" s="91" t="s">
        <v>74</v>
      </c>
      <c r="F53" s="90" t="s">
        <v>870</v>
      </c>
      <c r="G53" s="91" t="s">
        <v>100</v>
      </c>
      <c r="H53" s="28">
        <v>54701</v>
      </c>
      <c r="I53" s="28" t="s">
        <v>871</v>
      </c>
      <c r="J53" s="28" t="s">
        <v>69</v>
      </c>
      <c r="K53" s="90" t="s">
        <v>69</v>
      </c>
      <c r="L53" s="92" t="s">
        <v>69</v>
      </c>
      <c r="M53" s="28" t="s">
        <v>260</v>
      </c>
      <c r="N53" s="93" t="s">
        <v>872</v>
      </c>
      <c r="O53" s="93" t="s">
        <v>870</v>
      </c>
      <c r="P53" s="93" t="s">
        <v>145</v>
      </c>
      <c r="Q53" s="93" t="s">
        <v>80</v>
      </c>
      <c r="R53" s="93">
        <v>6</v>
      </c>
      <c r="S53" s="93" t="s">
        <v>80</v>
      </c>
      <c r="T53" s="93" t="s">
        <v>80</v>
      </c>
      <c r="U53" s="99" t="s">
        <v>80</v>
      </c>
      <c r="V53" s="93" t="s">
        <v>74</v>
      </c>
      <c r="W53" s="177">
        <v>0</v>
      </c>
      <c r="X53" s="177">
        <v>56910.71</v>
      </c>
      <c r="Y53" s="177">
        <v>0</v>
      </c>
      <c r="Z53" s="177">
        <v>0</v>
      </c>
      <c r="AA53" s="179">
        <v>0</v>
      </c>
      <c r="AB53" s="76" t="s">
        <v>69</v>
      </c>
      <c r="AC53" s="179">
        <v>400000</v>
      </c>
      <c r="AD53" s="76" t="s">
        <v>873</v>
      </c>
      <c r="AE53" s="179">
        <v>0</v>
      </c>
      <c r="AF53" s="183">
        <v>0</v>
      </c>
      <c r="AG53" s="77" t="s">
        <v>69</v>
      </c>
      <c r="AH53" s="183">
        <v>350000</v>
      </c>
      <c r="AI53" s="77" t="s">
        <v>873</v>
      </c>
      <c r="AJ53" s="183">
        <v>0</v>
      </c>
      <c r="AK53" s="187">
        <v>0</v>
      </c>
      <c r="AL53" s="78" t="s">
        <v>69</v>
      </c>
      <c r="AM53" s="187">
        <v>0</v>
      </c>
      <c r="AN53" s="78" t="s">
        <v>69</v>
      </c>
      <c r="AO53" s="187">
        <v>0</v>
      </c>
      <c r="AP53" s="191">
        <v>0</v>
      </c>
      <c r="AQ53" s="94" t="s">
        <v>69</v>
      </c>
      <c r="AR53" s="191">
        <v>0</v>
      </c>
      <c r="AS53" s="108" t="s">
        <v>69</v>
      </c>
      <c r="AT53" s="192">
        <v>0</v>
      </c>
      <c r="AU53" s="193">
        <v>0</v>
      </c>
      <c r="AV53" s="109" t="s">
        <v>69</v>
      </c>
      <c r="AW53" s="193">
        <v>0</v>
      </c>
      <c r="AX53" s="109" t="s">
        <v>69</v>
      </c>
      <c r="AY53" s="177">
        <f t="shared" si="2"/>
        <v>0</v>
      </c>
      <c r="AZ53" s="177">
        <f t="shared" si="3"/>
        <v>806910.71</v>
      </c>
      <c r="BA53" s="93" t="s">
        <v>74</v>
      </c>
      <c r="BB53" s="177">
        <v>0</v>
      </c>
      <c r="BC53" s="177">
        <v>0</v>
      </c>
      <c r="BD53" s="177">
        <v>0</v>
      </c>
      <c r="BE53" s="177">
        <v>0</v>
      </c>
      <c r="BF53" s="177">
        <v>0</v>
      </c>
      <c r="BG53" s="177">
        <v>0</v>
      </c>
    </row>
    <row r="54" spans="1:59" s="89" customFormat="1" ht="47.25" x14ac:dyDescent="0.25">
      <c r="A54" s="28" t="s">
        <v>84</v>
      </c>
      <c r="B54" s="90">
        <v>6</v>
      </c>
      <c r="C54" s="90">
        <v>1</v>
      </c>
      <c r="D54" s="28" t="s">
        <v>874</v>
      </c>
      <c r="E54" s="91" t="s">
        <v>74</v>
      </c>
      <c r="F54" s="90" t="s">
        <v>875</v>
      </c>
      <c r="G54" s="91" t="s">
        <v>100</v>
      </c>
      <c r="H54" s="28">
        <v>54802</v>
      </c>
      <c r="I54" s="28" t="s">
        <v>876</v>
      </c>
      <c r="J54" s="28" t="s">
        <v>69</v>
      </c>
      <c r="K54" s="90" t="s">
        <v>69</v>
      </c>
      <c r="L54" s="92" t="s">
        <v>69</v>
      </c>
      <c r="M54" s="28" t="s">
        <v>260</v>
      </c>
      <c r="N54" s="93" t="s">
        <v>877</v>
      </c>
      <c r="O54" s="93" t="s">
        <v>878</v>
      </c>
      <c r="P54" s="93" t="s">
        <v>145</v>
      </c>
      <c r="Q54" s="93" t="s">
        <v>80</v>
      </c>
      <c r="R54" s="93">
        <v>7</v>
      </c>
      <c r="S54" s="93" t="s">
        <v>80</v>
      </c>
      <c r="T54" s="93" t="s">
        <v>80</v>
      </c>
      <c r="U54" s="99" t="s">
        <v>80</v>
      </c>
      <c r="V54" s="93" t="s">
        <v>74</v>
      </c>
      <c r="W54" s="177">
        <v>0</v>
      </c>
      <c r="X54" s="177">
        <v>0</v>
      </c>
      <c r="Y54" s="177">
        <v>0</v>
      </c>
      <c r="Z54" s="177">
        <v>0</v>
      </c>
      <c r="AA54" s="179">
        <v>0</v>
      </c>
      <c r="AB54" s="76" t="s">
        <v>69</v>
      </c>
      <c r="AC54" s="179">
        <v>1200000</v>
      </c>
      <c r="AD54" s="76" t="s">
        <v>875</v>
      </c>
      <c r="AE54" s="179">
        <v>0</v>
      </c>
      <c r="AF54" s="183">
        <v>0</v>
      </c>
      <c r="AG54" s="77" t="s">
        <v>69</v>
      </c>
      <c r="AH54" s="183">
        <v>750000</v>
      </c>
      <c r="AI54" s="77" t="s">
        <v>875</v>
      </c>
      <c r="AJ54" s="183">
        <v>0</v>
      </c>
      <c r="AK54" s="187">
        <v>0</v>
      </c>
      <c r="AL54" s="78" t="s">
        <v>69</v>
      </c>
      <c r="AM54" s="187">
        <v>0</v>
      </c>
      <c r="AN54" s="78" t="s">
        <v>69</v>
      </c>
      <c r="AO54" s="187">
        <v>0</v>
      </c>
      <c r="AP54" s="191">
        <v>0</v>
      </c>
      <c r="AQ54" s="94" t="s">
        <v>69</v>
      </c>
      <c r="AR54" s="191">
        <v>0</v>
      </c>
      <c r="AS54" s="108" t="s">
        <v>69</v>
      </c>
      <c r="AT54" s="192">
        <v>0</v>
      </c>
      <c r="AU54" s="193">
        <v>0</v>
      </c>
      <c r="AV54" s="109" t="s">
        <v>69</v>
      </c>
      <c r="AW54" s="193">
        <v>0</v>
      </c>
      <c r="AX54" s="109" t="s">
        <v>69</v>
      </c>
      <c r="AY54" s="177">
        <f t="shared" si="2"/>
        <v>0</v>
      </c>
      <c r="AZ54" s="177">
        <f t="shared" si="3"/>
        <v>1950000</v>
      </c>
      <c r="BA54" s="93" t="s">
        <v>74</v>
      </c>
      <c r="BB54" s="177">
        <v>0</v>
      </c>
      <c r="BC54" s="177">
        <v>0</v>
      </c>
      <c r="BD54" s="177">
        <v>0</v>
      </c>
      <c r="BE54" s="177">
        <v>0</v>
      </c>
      <c r="BF54" s="177">
        <v>0</v>
      </c>
      <c r="BG54" s="177">
        <v>0</v>
      </c>
    </row>
    <row r="55" spans="1:59" s="89" customFormat="1" ht="63" x14ac:dyDescent="0.25">
      <c r="A55" s="28" t="s">
        <v>84</v>
      </c>
      <c r="B55" s="90">
        <v>6</v>
      </c>
      <c r="C55" s="90">
        <v>1</v>
      </c>
      <c r="D55" s="28" t="s">
        <v>889</v>
      </c>
      <c r="E55" s="91" t="s">
        <v>145</v>
      </c>
      <c r="F55" s="90" t="s">
        <v>890</v>
      </c>
      <c r="G55" s="91" t="s">
        <v>100</v>
      </c>
      <c r="H55" s="28">
        <v>54100</v>
      </c>
      <c r="I55" s="28" t="s">
        <v>478</v>
      </c>
      <c r="J55" s="28" t="s">
        <v>69</v>
      </c>
      <c r="K55" s="90" t="s">
        <v>69</v>
      </c>
      <c r="L55" s="92" t="s">
        <v>69</v>
      </c>
      <c r="M55" s="28" t="s">
        <v>260</v>
      </c>
      <c r="N55" s="93" t="s">
        <v>891</v>
      </c>
      <c r="O55" s="93" t="s">
        <v>890</v>
      </c>
      <c r="P55" s="93" t="s">
        <v>145</v>
      </c>
      <c r="Q55" s="93" t="s">
        <v>80</v>
      </c>
      <c r="R55" s="93">
        <v>12</v>
      </c>
      <c r="S55" s="93" t="s">
        <v>80</v>
      </c>
      <c r="T55" s="93" t="s">
        <v>80</v>
      </c>
      <c r="U55" s="99" t="s">
        <v>80</v>
      </c>
      <c r="V55" s="93" t="s">
        <v>74</v>
      </c>
      <c r="W55" s="177">
        <v>0</v>
      </c>
      <c r="X55" s="177">
        <v>0</v>
      </c>
      <c r="Y55" s="177">
        <v>0</v>
      </c>
      <c r="Z55" s="177">
        <v>0</v>
      </c>
      <c r="AA55" s="179">
        <v>0</v>
      </c>
      <c r="AB55" s="76" t="s">
        <v>69</v>
      </c>
      <c r="AC55" s="179">
        <v>15000</v>
      </c>
      <c r="AD55" s="76" t="s">
        <v>892</v>
      </c>
      <c r="AE55" s="179">
        <v>0</v>
      </c>
      <c r="AF55" s="183">
        <v>0</v>
      </c>
      <c r="AG55" s="77" t="s">
        <v>69</v>
      </c>
      <c r="AH55" s="183">
        <v>220000</v>
      </c>
      <c r="AI55" s="77" t="s">
        <v>893</v>
      </c>
      <c r="AJ55" s="183">
        <v>0</v>
      </c>
      <c r="AK55" s="187">
        <v>0</v>
      </c>
      <c r="AL55" s="78" t="s">
        <v>69</v>
      </c>
      <c r="AM55" s="187">
        <v>0</v>
      </c>
      <c r="AN55" s="78" t="s">
        <v>69</v>
      </c>
      <c r="AO55" s="187">
        <v>0</v>
      </c>
      <c r="AP55" s="191">
        <v>0</v>
      </c>
      <c r="AQ55" s="94" t="s">
        <v>69</v>
      </c>
      <c r="AR55" s="191">
        <v>0</v>
      </c>
      <c r="AS55" s="108" t="s">
        <v>69</v>
      </c>
      <c r="AT55" s="192">
        <v>0</v>
      </c>
      <c r="AU55" s="193">
        <v>0</v>
      </c>
      <c r="AV55" s="109" t="s">
        <v>69</v>
      </c>
      <c r="AW55" s="193">
        <v>0</v>
      </c>
      <c r="AX55" s="109" t="s">
        <v>69</v>
      </c>
      <c r="AY55" s="177">
        <f t="shared" si="2"/>
        <v>0</v>
      </c>
      <c r="AZ55" s="177">
        <f t="shared" si="3"/>
        <v>235000</v>
      </c>
      <c r="BA55" s="93" t="s">
        <v>74</v>
      </c>
      <c r="BB55" s="177">
        <v>0</v>
      </c>
      <c r="BC55" s="177">
        <v>0</v>
      </c>
      <c r="BD55" s="177">
        <v>0</v>
      </c>
      <c r="BE55" s="177">
        <v>0</v>
      </c>
      <c r="BF55" s="177">
        <v>0</v>
      </c>
      <c r="BG55" s="177">
        <v>0</v>
      </c>
    </row>
    <row r="56" spans="1:59" s="89" customFormat="1" ht="31.5" x14ac:dyDescent="0.25">
      <c r="A56" s="28" t="s">
        <v>84</v>
      </c>
      <c r="B56" s="90">
        <v>5</v>
      </c>
      <c r="C56" s="90">
        <v>1</v>
      </c>
      <c r="D56" s="28" t="s">
        <v>1319</v>
      </c>
      <c r="E56" s="91" t="s">
        <v>145</v>
      </c>
      <c r="F56" s="90" t="s">
        <v>1320</v>
      </c>
      <c r="G56" s="91" t="s">
        <v>100</v>
      </c>
      <c r="H56" s="28">
        <v>51103</v>
      </c>
      <c r="I56" s="28" t="s">
        <v>1275</v>
      </c>
      <c r="J56" s="28" t="s">
        <v>69</v>
      </c>
      <c r="K56" s="90" t="s">
        <v>69</v>
      </c>
      <c r="L56" s="92" t="s">
        <v>69</v>
      </c>
      <c r="M56" s="28" t="s">
        <v>1292</v>
      </c>
      <c r="N56" s="93" t="s">
        <v>1321</v>
      </c>
      <c r="O56" s="93" t="s">
        <v>1322</v>
      </c>
      <c r="P56" s="93" t="s">
        <v>74</v>
      </c>
      <c r="Q56" s="93" t="s">
        <v>80</v>
      </c>
      <c r="R56" s="93" t="s">
        <v>80</v>
      </c>
      <c r="S56" s="93">
        <v>9</v>
      </c>
      <c r="T56" s="93" t="s">
        <v>80</v>
      </c>
      <c r="U56" s="99" t="s">
        <v>80</v>
      </c>
      <c r="V56" s="93" t="s">
        <v>74</v>
      </c>
      <c r="W56" s="177">
        <v>0</v>
      </c>
      <c r="X56" s="177">
        <v>0</v>
      </c>
      <c r="Y56" s="177">
        <v>0</v>
      </c>
      <c r="Z56" s="177">
        <v>0</v>
      </c>
      <c r="AA56" s="179">
        <v>0</v>
      </c>
      <c r="AB56" s="76" t="s">
        <v>69</v>
      </c>
      <c r="AC56" s="179">
        <v>0</v>
      </c>
      <c r="AD56" s="76" t="s">
        <v>69</v>
      </c>
      <c r="AE56" s="179">
        <v>0</v>
      </c>
      <c r="AF56" s="183" t="s">
        <v>1303</v>
      </c>
      <c r="AG56" s="77" t="s">
        <v>69</v>
      </c>
      <c r="AH56" s="183">
        <v>100000</v>
      </c>
      <c r="AI56" s="77" t="s">
        <v>1312</v>
      </c>
      <c r="AJ56" s="183">
        <v>0</v>
      </c>
      <c r="AK56" s="187">
        <v>0</v>
      </c>
      <c r="AL56" s="78" t="s">
        <v>69</v>
      </c>
      <c r="AM56" s="187">
        <v>400000</v>
      </c>
      <c r="AN56" s="78" t="s">
        <v>1312</v>
      </c>
      <c r="AO56" s="187">
        <v>0</v>
      </c>
      <c r="AP56" s="191">
        <v>0</v>
      </c>
      <c r="AQ56" s="94" t="s">
        <v>69</v>
      </c>
      <c r="AR56" s="191">
        <v>0</v>
      </c>
      <c r="AS56" s="108" t="s">
        <v>69</v>
      </c>
      <c r="AT56" s="192">
        <v>0</v>
      </c>
      <c r="AU56" s="193">
        <v>0</v>
      </c>
      <c r="AV56" s="109" t="s">
        <v>69</v>
      </c>
      <c r="AW56" s="193">
        <v>0</v>
      </c>
      <c r="AX56" s="109" t="s">
        <v>69</v>
      </c>
      <c r="AY56" s="177">
        <f t="shared" si="2"/>
        <v>0</v>
      </c>
      <c r="AZ56" s="177">
        <f t="shared" si="3"/>
        <v>500000</v>
      </c>
      <c r="BA56" s="93" t="s">
        <v>74</v>
      </c>
      <c r="BB56" s="177">
        <v>0</v>
      </c>
      <c r="BC56" s="177">
        <v>0</v>
      </c>
      <c r="BD56" s="177">
        <v>0</v>
      </c>
      <c r="BE56" s="177">
        <v>0</v>
      </c>
      <c r="BF56" s="177">
        <v>0</v>
      </c>
      <c r="BG56" s="177">
        <v>0</v>
      </c>
    </row>
    <row r="57" spans="1:59" s="89" customFormat="1" ht="63" x14ac:dyDescent="0.25">
      <c r="A57" s="28" t="s">
        <v>84</v>
      </c>
      <c r="B57" s="90">
        <v>9</v>
      </c>
      <c r="C57" s="90" t="s">
        <v>1432</v>
      </c>
      <c r="D57" s="28" t="s">
        <v>966</v>
      </c>
      <c r="E57" s="91" t="s">
        <v>145</v>
      </c>
      <c r="F57" s="90" t="s">
        <v>76</v>
      </c>
      <c r="G57" s="91" t="s">
        <v>67</v>
      </c>
      <c r="H57" s="28">
        <v>21701</v>
      </c>
      <c r="I57" s="28" t="s">
        <v>958</v>
      </c>
      <c r="J57" s="28" t="s">
        <v>69</v>
      </c>
      <c r="K57" s="90" t="s">
        <v>69</v>
      </c>
      <c r="L57" s="92" t="s">
        <v>69</v>
      </c>
      <c r="M57" s="28" t="s">
        <v>466</v>
      </c>
      <c r="N57" s="93" t="s">
        <v>967</v>
      </c>
      <c r="O57" s="93" t="s">
        <v>76</v>
      </c>
      <c r="P57" s="93" t="s">
        <v>74</v>
      </c>
      <c r="Q57" s="93">
        <v>10</v>
      </c>
      <c r="R57" s="93">
        <v>10</v>
      </c>
      <c r="S57" s="93">
        <v>10</v>
      </c>
      <c r="T57" s="93" t="s">
        <v>80</v>
      </c>
      <c r="U57" s="99" t="s">
        <v>80</v>
      </c>
      <c r="V57" s="93" t="s">
        <v>74</v>
      </c>
      <c r="W57" s="177">
        <v>0</v>
      </c>
      <c r="X57" s="177">
        <v>0</v>
      </c>
      <c r="Y57" s="177">
        <v>0</v>
      </c>
      <c r="Z57" s="177">
        <v>566200</v>
      </c>
      <c r="AA57" s="179">
        <v>0</v>
      </c>
      <c r="AB57" s="76" t="s">
        <v>69</v>
      </c>
      <c r="AC57" s="179">
        <v>0</v>
      </c>
      <c r="AD57" s="76" t="s">
        <v>69</v>
      </c>
      <c r="AE57" s="179">
        <v>0</v>
      </c>
      <c r="AF57" s="183">
        <v>0</v>
      </c>
      <c r="AG57" s="77" t="s">
        <v>69</v>
      </c>
      <c r="AH57" s="183">
        <v>0</v>
      </c>
      <c r="AI57" s="77" t="s">
        <v>69</v>
      </c>
      <c r="AJ57" s="183">
        <v>0</v>
      </c>
      <c r="AK57" s="187">
        <v>0</v>
      </c>
      <c r="AL57" s="78" t="s">
        <v>69</v>
      </c>
      <c r="AM57" s="187">
        <v>332400</v>
      </c>
      <c r="AN57" s="78" t="s">
        <v>968</v>
      </c>
      <c r="AO57" s="187">
        <v>0</v>
      </c>
      <c r="AP57" s="191">
        <v>0</v>
      </c>
      <c r="AQ57" s="94" t="s">
        <v>69</v>
      </c>
      <c r="AR57" s="191">
        <v>365700</v>
      </c>
      <c r="AS57" s="108" t="s">
        <v>969</v>
      </c>
      <c r="AT57" s="192">
        <v>0</v>
      </c>
      <c r="AU57" s="193">
        <v>0</v>
      </c>
      <c r="AV57" s="109" t="s">
        <v>69</v>
      </c>
      <c r="AW57" s="193">
        <v>0</v>
      </c>
      <c r="AX57" s="109" t="s">
        <v>69</v>
      </c>
      <c r="AY57" s="177">
        <f t="shared" si="2"/>
        <v>0</v>
      </c>
      <c r="AZ57" s="177">
        <f t="shared" si="3"/>
        <v>1264300</v>
      </c>
      <c r="BA57" s="93" t="s">
        <v>74</v>
      </c>
      <c r="BB57" s="177">
        <v>0</v>
      </c>
      <c r="BC57" s="177">
        <v>0</v>
      </c>
      <c r="BD57" s="177">
        <v>0</v>
      </c>
      <c r="BE57" s="177">
        <v>0</v>
      </c>
      <c r="BF57" s="177">
        <v>0</v>
      </c>
      <c r="BG57" s="177">
        <v>0</v>
      </c>
    </row>
    <row r="58" spans="1:59" s="89" customFormat="1" ht="47.25" x14ac:dyDescent="0.25">
      <c r="A58" s="28" t="s">
        <v>84</v>
      </c>
      <c r="B58" s="90">
        <v>6</v>
      </c>
      <c r="C58" s="90">
        <v>1</v>
      </c>
      <c r="D58" s="28" t="s">
        <v>755</v>
      </c>
      <c r="E58" s="91" t="s">
        <v>83</v>
      </c>
      <c r="F58" s="90" t="s">
        <v>1489</v>
      </c>
      <c r="G58" s="91" t="s">
        <v>100</v>
      </c>
      <c r="H58" s="28">
        <v>54100</v>
      </c>
      <c r="I58" s="28" t="s">
        <v>478</v>
      </c>
      <c r="J58" s="28" t="s">
        <v>69</v>
      </c>
      <c r="K58" s="90" t="s">
        <v>69</v>
      </c>
      <c r="L58" s="92" t="s">
        <v>69</v>
      </c>
      <c r="M58" s="28" t="s">
        <v>260</v>
      </c>
      <c r="N58" s="93" t="s">
        <v>757</v>
      </c>
      <c r="O58" s="93" t="s">
        <v>756</v>
      </c>
      <c r="P58" s="93" t="s">
        <v>74</v>
      </c>
      <c r="Q58" s="93" t="s">
        <v>80</v>
      </c>
      <c r="R58" s="93" t="s">
        <v>80</v>
      </c>
      <c r="S58" s="93" t="s">
        <v>80</v>
      </c>
      <c r="T58" s="93">
        <v>11</v>
      </c>
      <c r="U58" s="99" t="s">
        <v>80</v>
      </c>
      <c r="V58" s="93" t="s">
        <v>145</v>
      </c>
      <c r="W58" s="177">
        <v>0</v>
      </c>
      <c r="X58" s="177">
        <v>0</v>
      </c>
      <c r="Y58" s="177">
        <v>0</v>
      </c>
      <c r="Z58" s="177">
        <v>0</v>
      </c>
      <c r="AA58" s="179">
        <v>0</v>
      </c>
      <c r="AB58" s="76" t="s">
        <v>69</v>
      </c>
      <c r="AC58" s="179">
        <v>50000</v>
      </c>
      <c r="AD58" s="76" t="s">
        <v>477</v>
      </c>
      <c r="AE58" s="179">
        <v>1300</v>
      </c>
      <c r="AF58" s="183">
        <v>0</v>
      </c>
      <c r="AG58" s="77" t="s">
        <v>69</v>
      </c>
      <c r="AH58" s="183">
        <v>60000</v>
      </c>
      <c r="AI58" s="77" t="s">
        <v>477</v>
      </c>
      <c r="AJ58" s="183">
        <v>3000</v>
      </c>
      <c r="AK58" s="187">
        <v>0</v>
      </c>
      <c r="AL58" s="78" t="s">
        <v>69</v>
      </c>
      <c r="AM58" s="187">
        <v>200000</v>
      </c>
      <c r="AN58" s="78" t="s">
        <v>752</v>
      </c>
      <c r="AO58" s="187">
        <v>10000</v>
      </c>
      <c r="AP58" s="191">
        <v>0</v>
      </c>
      <c r="AQ58" s="94" t="s">
        <v>69</v>
      </c>
      <c r="AR58" s="191">
        <v>700000</v>
      </c>
      <c r="AS58" s="108" t="s">
        <v>518</v>
      </c>
      <c r="AT58" s="192">
        <v>35000</v>
      </c>
      <c r="AU58" s="193">
        <v>0</v>
      </c>
      <c r="AV58" s="109" t="s">
        <v>69</v>
      </c>
      <c r="AW58" s="193">
        <v>0</v>
      </c>
      <c r="AX58" s="109" t="s">
        <v>69</v>
      </c>
      <c r="AY58" s="177">
        <f t="shared" si="2"/>
        <v>0</v>
      </c>
      <c r="AZ58" s="177">
        <f t="shared" si="3"/>
        <v>1059300</v>
      </c>
      <c r="BA58" s="93" t="s">
        <v>145</v>
      </c>
      <c r="BB58" s="177">
        <v>0</v>
      </c>
      <c r="BC58" s="177">
        <v>900000</v>
      </c>
      <c r="BD58" s="177">
        <v>0</v>
      </c>
      <c r="BE58" s="177">
        <v>200000</v>
      </c>
      <c r="BF58" s="177">
        <v>700000</v>
      </c>
      <c r="BG58" s="177">
        <v>0</v>
      </c>
    </row>
    <row r="59" spans="1:59" s="89" customFormat="1" ht="63" x14ac:dyDescent="0.25">
      <c r="A59" s="28" t="s">
        <v>84</v>
      </c>
      <c r="B59" s="90">
        <v>6</v>
      </c>
      <c r="C59" s="90">
        <v>1</v>
      </c>
      <c r="D59" s="28" t="s">
        <v>801</v>
      </c>
      <c r="E59" s="91" t="s">
        <v>83</v>
      </c>
      <c r="F59" s="90" t="s">
        <v>802</v>
      </c>
      <c r="G59" s="91" t="s">
        <v>100</v>
      </c>
      <c r="H59" s="28">
        <v>54100</v>
      </c>
      <c r="I59" s="28" t="s">
        <v>478</v>
      </c>
      <c r="J59" s="28" t="s">
        <v>69</v>
      </c>
      <c r="K59" s="90" t="s">
        <v>69</v>
      </c>
      <c r="L59" s="92" t="s">
        <v>69</v>
      </c>
      <c r="M59" s="28" t="s">
        <v>260</v>
      </c>
      <c r="N59" s="93" t="s">
        <v>803</v>
      </c>
      <c r="O59" s="93" t="s">
        <v>802</v>
      </c>
      <c r="P59" s="93" t="s">
        <v>74</v>
      </c>
      <c r="Q59" s="93" t="s">
        <v>80</v>
      </c>
      <c r="R59" s="93" t="s">
        <v>80</v>
      </c>
      <c r="S59" s="93" t="s">
        <v>80</v>
      </c>
      <c r="T59" s="93" t="s">
        <v>80</v>
      </c>
      <c r="U59" s="99">
        <v>2029</v>
      </c>
      <c r="V59" s="93" t="s">
        <v>145</v>
      </c>
      <c r="W59" s="177">
        <v>0</v>
      </c>
      <c r="X59" s="177">
        <v>0</v>
      </c>
      <c r="Y59" s="177">
        <v>0</v>
      </c>
      <c r="Z59" s="177">
        <v>0</v>
      </c>
      <c r="AA59" s="179">
        <v>0</v>
      </c>
      <c r="AB59" s="76" t="s">
        <v>69</v>
      </c>
      <c r="AC59" s="179">
        <v>0</v>
      </c>
      <c r="AD59" s="76" t="s">
        <v>69</v>
      </c>
      <c r="AE59" s="179">
        <v>0</v>
      </c>
      <c r="AF59" s="183">
        <v>0</v>
      </c>
      <c r="AG59" s="77" t="s">
        <v>69</v>
      </c>
      <c r="AH59" s="183">
        <v>10000</v>
      </c>
      <c r="AI59" s="77" t="s">
        <v>804</v>
      </c>
      <c r="AJ59" s="183">
        <v>500</v>
      </c>
      <c r="AK59" s="187">
        <v>0</v>
      </c>
      <c r="AL59" s="78" t="s">
        <v>69</v>
      </c>
      <c r="AM59" s="187">
        <v>20000</v>
      </c>
      <c r="AN59" s="78" t="s">
        <v>477</v>
      </c>
      <c r="AO59" s="187">
        <v>1000</v>
      </c>
      <c r="AP59" s="191">
        <v>0</v>
      </c>
      <c r="AQ59" s="94" t="s">
        <v>69</v>
      </c>
      <c r="AR59" s="191">
        <v>200000</v>
      </c>
      <c r="AS59" s="108" t="s">
        <v>752</v>
      </c>
      <c r="AT59" s="192">
        <v>10000</v>
      </c>
      <c r="AU59" s="193">
        <v>0</v>
      </c>
      <c r="AV59" s="109" t="s">
        <v>69</v>
      </c>
      <c r="AW59" s="193">
        <v>400000</v>
      </c>
      <c r="AX59" s="109" t="s">
        <v>518</v>
      </c>
      <c r="AY59" s="177">
        <f t="shared" si="2"/>
        <v>0</v>
      </c>
      <c r="AZ59" s="177">
        <f t="shared" si="3"/>
        <v>641500</v>
      </c>
      <c r="BA59" s="93" t="s">
        <v>74</v>
      </c>
      <c r="BB59" s="177">
        <v>0</v>
      </c>
      <c r="BC59" s="177">
        <v>0</v>
      </c>
      <c r="BD59" s="177">
        <v>0</v>
      </c>
      <c r="BE59" s="177">
        <v>0</v>
      </c>
      <c r="BF59" s="177">
        <v>0</v>
      </c>
      <c r="BG59" s="177">
        <v>0</v>
      </c>
    </row>
    <row r="60" spans="1:59" s="89" customFormat="1" ht="31.5" x14ac:dyDescent="0.25">
      <c r="A60" s="28" t="s">
        <v>84</v>
      </c>
      <c r="B60" s="90">
        <v>5</v>
      </c>
      <c r="C60" s="90">
        <v>1</v>
      </c>
      <c r="D60" s="28" t="s">
        <v>1295</v>
      </c>
      <c r="E60" s="91" t="s">
        <v>145</v>
      </c>
      <c r="F60" s="90" t="s">
        <v>1296</v>
      </c>
      <c r="G60" s="91" t="s">
        <v>100</v>
      </c>
      <c r="H60" s="28">
        <v>51103</v>
      </c>
      <c r="I60" s="28" t="s">
        <v>1275</v>
      </c>
      <c r="J60" s="28" t="s">
        <v>69</v>
      </c>
      <c r="K60" s="90" t="s">
        <v>69</v>
      </c>
      <c r="L60" s="92" t="s">
        <v>69</v>
      </c>
      <c r="M60" s="28" t="s">
        <v>1276</v>
      </c>
      <c r="N60" s="93" t="s">
        <v>1297</v>
      </c>
      <c r="O60" s="93" t="s">
        <v>1296</v>
      </c>
      <c r="P60" s="93" t="s">
        <v>74</v>
      </c>
      <c r="Q60" s="93" t="s">
        <v>80</v>
      </c>
      <c r="R60" s="93" t="s">
        <v>80</v>
      </c>
      <c r="S60" s="93" t="s">
        <v>80</v>
      </c>
      <c r="T60" s="93" t="s">
        <v>80</v>
      </c>
      <c r="U60" s="99" t="s">
        <v>80</v>
      </c>
      <c r="V60" s="93" t="s">
        <v>74</v>
      </c>
      <c r="W60" s="177">
        <v>0</v>
      </c>
      <c r="X60" s="177">
        <v>0</v>
      </c>
      <c r="Y60" s="177">
        <v>0</v>
      </c>
      <c r="Z60" s="177">
        <v>0</v>
      </c>
      <c r="AA60" s="179">
        <v>0</v>
      </c>
      <c r="AB60" s="76" t="s">
        <v>69</v>
      </c>
      <c r="AC60" s="179">
        <v>98700</v>
      </c>
      <c r="AD60" s="76" t="s">
        <v>1504</v>
      </c>
      <c r="AE60" s="179">
        <v>0</v>
      </c>
      <c r="AF60" s="183">
        <v>0</v>
      </c>
      <c r="AG60" s="77" t="s">
        <v>69</v>
      </c>
      <c r="AH60" s="183">
        <v>0</v>
      </c>
      <c r="AI60" s="77" t="s">
        <v>69</v>
      </c>
      <c r="AJ60" s="183">
        <v>0</v>
      </c>
      <c r="AK60" s="187">
        <v>0</v>
      </c>
      <c r="AL60" s="78" t="s">
        <v>69</v>
      </c>
      <c r="AM60" s="187">
        <v>0</v>
      </c>
      <c r="AN60" s="78" t="s">
        <v>69</v>
      </c>
      <c r="AO60" s="187">
        <v>0</v>
      </c>
      <c r="AP60" s="191">
        <v>0</v>
      </c>
      <c r="AQ60" s="94" t="s">
        <v>69</v>
      </c>
      <c r="AR60" s="191">
        <v>0</v>
      </c>
      <c r="AS60" s="108" t="s">
        <v>69</v>
      </c>
      <c r="AT60" s="192">
        <v>0</v>
      </c>
      <c r="AU60" s="193">
        <v>0</v>
      </c>
      <c r="AV60" s="109" t="s">
        <v>69</v>
      </c>
      <c r="AW60" s="193">
        <v>0</v>
      </c>
      <c r="AX60" s="109" t="s">
        <v>69</v>
      </c>
      <c r="AY60" s="177">
        <f t="shared" si="2"/>
        <v>0</v>
      </c>
      <c r="AZ60" s="177">
        <f t="shared" si="3"/>
        <v>98700</v>
      </c>
      <c r="BA60" s="93" t="s">
        <v>74</v>
      </c>
      <c r="BB60" s="177">
        <v>0</v>
      </c>
      <c r="BC60" s="177">
        <v>0</v>
      </c>
      <c r="BD60" s="177">
        <v>0</v>
      </c>
      <c r="BE60" s="177">
        <v>0</v>
      </c>
      <c r="BF60" s="177">
        <v>0</v>
      </c>
      <c r="BG60" s="177">
        <v>0</v>
      </c>
    </row>
    <row r="61" spans="1:59" s="89" customFormat="1" ht="63" x14ac:dyDescent="0.25">
      <c r="A61" s="28" t="s">
        <v>84</v>
      </c>
      <c r="B61" s="90">
        <v>5</v>
      </c>
      <c r="C61" s="90">
        <v>1</v>
      </c>
      <c r="D61" s="28" t="s">
        <v>1298</v>
      </c>
      <c r="E61" s="91" t="s">
        <v>145</v>
      </c>
      <c r="F61" s="90" t="s">
        <v>1299</v>
      </c>
      <c r="G61" s="91" t="s">
        <v>100</v>
      </c>
      <c r="H61" s="28">
        <v>51103</v>
      </c>
      <c r="I61" s="28" t="s">
        <v>1275</v>
      </c>
      <c r="J61" s="28" t="s">
        <v>69</v>
      </c>
      <c r="K61" s="90" t="s">
        <v>69</v>
      </c>
      <c r="L61" s="92" t="s">
        <v>69</v>
      </c>
      <c r="M61" s="28" t="s">
        <v>1276</v>
      </c>
      <c r="N61" s="93" t="s">
        <v>1300</v>
      </c>
      <c r="O61" s="93" t="s">
        <v>1301</v>
      </c>
      <c r="P61" s="93" t="s">
        <v>74</v>
      </c>
      <c r="Q61" s="93" t="s">
        <v>80</v>
      </c>
      <c r="R61" s="93" t="s">
        <v>80</v>
      </c>
      <c r="S61" s="93" t="s">
        <v>80</v>
      </c>
      <c r="T61" s="93" t="s">
        <v>80</v>
      </c>
      <c r="U61" s="99" t="s">
        <v>80</v>
      </c>
      <c r="V61" s="93" t="s">
        <v>74</v>
      </c>
      <c r="W61" s="177">
        <v>0</v>
      </c>
      <c r="X61" s="177">
        <v>15000</v>
      </c>
      <c r="Y61" s="177">
        <v>0</v>
      </c>
      <c r="Z61" s="177">
        <v>0</v>
      </c>
      <c r="AA61" s="179">
        <v>0</v>
      </c>
      <c r="AB61" s="76" t="s">
        <v>69</v>
      </c>
      <c r="AC61" s="179">
        <v>11100</v>
      </c>
      <c r="AD61" s="76" t="s">
        <v>1302</v>
      </c>
      <c r="AE61" s="179">
        <v>0</v>
      </c>
      <c r="AF61" s="183" t="s">
        <v>1303</v>
      </c>
      <c r="AG61" s="77" t="s">
        <v>69</v>
      </c>
      <c r="AH61" s="183">
        <v>0</v>
      </c>
      <c r="AI61" s="77" t="s">
        <v>69</v>
      </c>
      <c r="AJ61" s="183">
        <v>0</v>
      </c>
      <c r="AK61" s="187">
        <v>0</v>
      </c>
      <c r="AL61" s="78" t="s">
        <v>69</v>
      </c>
      <c r="AM61" s="187">
        <v>0</v>
      </c>
      <c r="AN61" s="78" t="s">
        <v>69</v>
      </c>
      <c r="AO61" s="187">
        <v>0</v>
      </c>
      <c r="AP61" s="191">
        <v>0</v>
      </c>
      <c r="AQ61" s="94" t="s">
        <v>69</v>
      </c>
      <c r="AR61" s="191">
        <v>0</v>
      </c>
      <c r="AS61" s="108" t="s">
        <v>69</v>
      </c>
      <c r="AT61" s="192">
        <v>0</v>
      </c>
      <c r="AU61" s="193">
        <v>0</v>
      </c>
      <c r="AV61" s="109" t="s">
        <v>69</v>
      </c>
      <c r="AW61" s="193">
        <v>0</v>
      </c>
      <c r="AX61" s="109" t="s">
        <v>69</v>
      </c>
      <c r="AY61" s="177">
        <f t="shared" si="2"/>
        <v>0</v>
      </c>
      <c r="AZ61" s="177">
        <f t="shared" si="3"/>
        <v>26100</v>
      </c>
      <c r="BA61" s="93" t="s">
        <v>74</v>
      </c>
      <c r="BB61" s="177">
        <v>0</v>
      </c>
      <c r="BC61" s="177">
        <v>0</v>
      </c>
      <c r="BD61" s="177">
        <v>0</v>
      </c>
      <c r="BE61" s="177">
        <v>0</v>
      </c>
      <c r="BF61" s="177">
        <v>0</v>
      </c>
      <c r="BG61" s="177">
        <v>0</v>
      </c>
    </row>
    <row r="62" spans="1:59" s="89" customFormat="1" ht="31.5" x14ac:dyDescent="0.25">
      <c r="A62" s="28" t="s">
        <v>84</v>
      </c>
      <c r="B62" s="90">
        <v>5</v>
      </c>
      <c r="C62" s="90">
        <v>1</v>
      </c>
      <c r="D62" s="28" t="s">
        <v>1309</v>
      </c>
      <c r="E62" s="91" t="s">
        <v>145</v>
      </c>
      <c r="F62" s="90" t="s">
        <v>1311</v>
      </c>
      <c r="G62" s="91" t="s">
        <v>100</v>
      </c>
      <c r="H62" s="28">
        <v>51103</v>
      </c>
      <c r="I62" s="28" t="s">
        <v>1275</v>
      </c>
      <c r="J62" s="28" t="s">
        <v>69</v>
      </c>
      <c r="K62" s="90" t="s">
        <v>69</v>
      </c>
      <c r="L62" s="92" t="s">
        <v>69</v>
      </c>
      <c r="M62" s="28" t="s">
        <v>1292</v>
      </c>
      <c r="N62" s="93" t="s">
        <v>1310</v>
      </c>
      <c r="O62" s="93" t="s">
        <v>1311</v>
      </c>
      <c r="P62" s="93" t="s">
        <v>74</v>
      </c>
      <c r="Q62" s="93" t="s">
        <v>80</v>
      </c>
      <c r="R62" s="93" t="s">
        <v>80</v>
      </c>
      <c r="S62" s="93" t="s">
        <v>80</v>
      </c>
      <c r="T62" s="93" t="s">
        <v>80</v>
      </c>
      <c r="U62" s="99">
        <v>2030</v>
      </c>
      <c r="V62" s="93" t="s">
        <v>74</v>
      </c>
      <c r="W62" s="177">
        <v>0</v>
      </c>
      <c r="X62" s="177">
        <v>0</v>
      </c>
      <c r="Y62" s="177">
        <v>0</v>
      </c>
      <c r="Z62" s="177">
        <v>0</v>
      </c>
      <c r="AA62" s="179">
        <v>0</v>
      </c>
      <c r="AB62" s="76" t="s">
        <v>69</v>
      </c>
      <c r="AC62" s="179">
        <v>0</v>
      </c>
      <c r="AD62" s="76" t="s">
        <v>69</v>
      </c>
      <c r="AE62" s="179">
        <v>0</v>
      </c>
      <c r="AF62" s="183">
        <v>0</v>
      </c>
      <c r="AG62" s="77" t="s">
        <v>69</v>
      </c>
      <c r="AH62" s="183">
        <v>0</v>
      </c>
      <c r="AI62" s="77" t="s">
        <v>69</v>
      </c>
      <c r="AJ62" s="183">
        <v>0</v>
      </c>
      <c r="AK62" s="187">
        <v>0</v>
      </c>
      <c r="AL62" s="78" t="s">
        <v>69</v>
      </c>
      <c r="AM62" s="187">
        <v>0</v>
      </c>
      <c r="AN62" s="78" t="s">
        <v>69</v>
      </c>
      <c r="AO62" s="187">
        <v>0</v>
      </c>
      <c r="AP62" s="191">
        <v>0</v>
      </c>
      <c r="AQ62" s="94" t="s">
        <v>69</v>
      </c>
      <c r="AR62" s="191">
        <v>200000</v>
      </c>
      <c r="AS62" s="108" t="s">
        <v>1312</v>
      </c>
      <c r="AT62" s="192">
        <v>0</v>
      </c>
      <c r="AU62" s="193">
        <v>0</v>
      </c>
      <c r="AV62" s="109" t="s">
        <v>69</v>
      </c>
      <c r="AW62" s="193">
        <v>0</v>
      </c>
      <c r="AX62" s="109" t="s">
        <v>69</v>
      </c>
      <c r="AY62" s="177">
        <f t="shared" si="2"/>
        <v>0</v>
      </c>
      <c r="AZ62" s="177">
        <f t="shared" si="3"/>
        <v>200000</v>
      </c>
      <c r="BA62" s="93" t="s">
        <v>74</v>
      </c>
      <c r="BB62" s="177">
        <v>0</v>
      </c>
      <c r="BC62" s="177">
        <v>0</v>
      </c>
      <c r="BD62" s="177">
        <v>0</v>
      </c>
      <c r="BE62" s="177">
        <v>0</v>
      </c>
      <c r="BF62" s="177">
        <v>0</v>
      </c>
      <c r="BG62" s="177">
        <v>0</v>
      </c>
    </row>
    <row r="63" spans="1:59" s="89" customFormat="1" ht="47.25" x14ac:dyDescent="0.25">
      <c r="A63" s="28" t="s">
        <v>84</v>
      </c>
      <c r="B63" s="90">
        <v>5</v>
      </c>
      <c r="C63" s="90">
        <v>1</v>
      </c>
      <c r="D63" s="28" t="s">
        <v>1315</v>
      </c>
      <c r="E63" s="91" t="s">
        <v>145</v>
      </c>
      <c r="F63" s="90" t="s">
        <v>1316</v>
      </c>
      <c r="G63" s="91" t="s">
        <v>100</v>
      </c>
      <c r="H63" s="28">
        <v>51103</v>
      </c>
      <c r="I63" s="28" t="s">
        <v>1275</v>
      </c>
      <c r="J63" s="28" t="s">
        <v>69</v>
      </c>
      <c r="K63" s="90" t="s">
        <v>69</v>
      </c>
      <c r="L63" s="92" t="s">
        <v>69</v>
      </c>
      <c r="M63" s="28" t="s">
        <v>1292</v>
      </c>
      <c r="N63" s="93" t="s">
        <v>1317</v>
      </c>
      <c r="O63" s="93" t="s">
        <v>1318</v>
      </c>
      <c r="P63" s="93" t="s">
        <v>74</v>
      </c>
      <c r="Q63" s="93" t="s">
        <v>80</v>
      </c>
      <c r="R63" s="93" t="s">
        <v>80</v>
      </c>
      <c r="S63" s="93">
        <v>9</v>
      </c>
      <c r="T63" s="93" t="s">
        <v>80</v>
      </c>
      <c r="U63" s="99" t="s">
        <v>80</v>
      </c>
      <c r="V63" s="93" t="s">
        <v>74</v>
      </c>
      <c r="W63" s="177">
        <v>0</v>
      </c>
      <c r="X63" s="177">
        <v>0</v>
      </c>
      <c r="Y63" s="177">
        <v>0</v>
      </c>
      <c r="Z63" s="177">
        <v>0</v>
      </c>
      <c r="AA63" s="179">
        <v>0</v>
      </c>
      <c r="AB63" s="76" t="s">
        <v>69</v>
      </c>
      <c r="AC63" s="179">
        <v>300000</v>
      </c>
      <c r="AD63" s="76" t="s">
        <v>1312</v>
      </c>
      <c r="AE63" s="179">
        <v>0</v>
      </c>
      <c r="AF63" s="183" t="s">
        <v>1303</v>
      </c>
      <c r="AG63" s="77" t="s">
        <v>69</v>
      </c>
      <c r="AH63" s="183">
        <v>50000</v>
      </c>
      <c r="AI63" s="77" t="s">
        <v>1312</v>
      </c>
      <c r="AJ63" s="183">
        <v>0</v>
      </c>
      <c r="AK63" s="187">
        <v>0</v>
      </c>
      <c r="AL63" s="78" t="s">
        <v>69</v>
      </c>
      <c r="AM63" s="187">
        <v>0</v>
      </c>
      <c r="AN63" s="78" t="s">
        <v>69</v>
      </c>
      <c r="AO63" s="187">
        <v>0</v>
      </c>
      <c r="AP63" s="191">
        <v>0</v>
      </c>
      <c r="AQ63" s="94" t="s">
        <v>69</v>
      </c>
      <c r="AR63" s="191">
        <v>0</v>
      </c>
      <c r="AS63" s="108" t="s">
        <v>69</v>
      </c>
      <c r="AT63" s="192">
        <v>0</v>
      </c>
      <c r="AU63" s="193">
        <v>0</v>
      </c>
      <c r="AV63" s="109" t="s">
        <v>69</v>
      </c>
      <c r="AW63" s="193">
        <v>0</v>
      </c>
      <c r="AX63" s="109" t="s">
        <v>69</v>
      </c>
      <c r="AY63" s="177">
        <f t="shared" si="2"/>
        <v>0</v>
      </c>
      <c r="AZ63" s="177">
        <f t="shared" si="3"/>
        <v>350000</v>
      </c>
      <c r="BA63" s="93" t="s">
        <v>74</v>
      </c>
      <c r="BB63" s="177">
        <v>0</v>
      </c>
      <c r="BC63" s="177">
        <v>0</v>
      </c>
      <c r="BD63" s="177">
        <v>0</v>
      </c>
      <c r="BE63" s="177">
        <v>0</v>
      </c>
      <c r="BF63" s="177">
        <v>0</v>
      </c>
      <c r="BG63" s="177">
        <v>0</v>
      </c>
    </row>
    <row r="64" spans="1:59" s="89" customFormat="1" ht="31.5" x14ac:dyDescent="0.25">
      <c r="A64" s="28" t="s">
        <v>84</v>
      </c>
      <c r="B64" s="90">
        <v>5</v>
      </c>
      <c r="C64" s="90">
        <v>1</v>
      </c>
      <c r="D64" s="28" t="s">
        <v>1323</v>
      </c>
      <c r="E64" s="91" t="s">
        <v>145</v>
      </c>
      <c r="F64" s="90" t="s">
        <v>1324</v>
      </c>
      <c r="G64" s="91" t="s">
        <v>100</v>
      </c>
      <c r="H64" s="28">
        <v>51103</v>
      </c>
      <c r="I64" s="28" t="s">
        <v>1275</v>
      </c>
      <c r="J64" s="28" t="s">
        <v>69</v>
      </c>
      <c r="K64" s="90" t="s">
        <v>69</v>
      </c>
      <c r="L64" s="92" t="s">
        <v>69</v>
      </c>
      <c r="M64" s="28" t="s">
        <v>1292</v>
      </c>
      <c r="N64" s="93" t="s">
        <v>1325</v>
      </c>
      <c r="O64" s="93" t="s">
        <v>1324</v>
      </c>
      <c r="P64" s="93" t="s">
        <v>74</v>
      </c>
      <c r="Q64" s="93">
        <v>11</v>
      </c>
      <c r="R64" s="93" t="s">
        <v>80</v>
      </c>
      <c r="S64" s="93" t="s">
        <v>80</v>
      </c>
      <c r="T64" s="93" t="s">
        <v>80</v>
      </c>
      <c r="U64" s="99" t="s">
        <v>80</v>
      </c>
      <c r="V64" s="93" t="s">
        <v>74</v>
      </c>
      <c r="W64" s="177">
        <v>0</v>
      </c>
      <c r="X64" s="177">
        <v>0</v>
      </c>
      <c r="Y64" s="177">
        <v>0</v>
      </c>
      <c r="Z64" s="177">
        <v>0</v>
      </c>
      <c r="AA64" s="179">
        <v>0</v>
      </c>
      <c r="AB64" s="76" t="s">
        <v>69</v>
      </c>
      <c r="AC64" s="179">
        <v>100000</v>
      </c>
      <c r="AD64" s="76" t="s">
        <v>1312</v>
      </c>
      <c r="AE64" s="179">
        <v>0</v>
      </c>
      <c r="AF64" s="183" t="s">
        <v>1303</v>
      </c>
      <c r="AG64" s="77" t="s">
        <v>69</v>
      </c>
      <c r="AH64" s="183">
        <v>0</v>
      </c>
      <c r="AI64" s="77" t="s">
        <v>69</v>
      </c>
      <c r="AJ64" s="183">
        <v>0</v>
      </c>
      <c r="AK64" s="187">
        <v>0</v>
      </c>
      <c r="AL64" s="78" t="s">
        <v>69</v>
      </c>
      <c r="AM64" s="187">
        <v>0</v>
      </c>
      <c r="AN64" s="78" t="s">
        <v>69</v>
      </c>
      <c r="AO64" s="187">
        <v>0</v>
      </c>
      <c r="AP64" s="191">
        <v>0</v>
      </c>
      <c r="AQ64" s="94" t="s">
        <v>69</v>
      </c>
      <c r="AR64" s="191">
        <v>0</v>
      </c>
      <c r="AS64" s="108" t="s">
        <v>69</v>
      </c>
      <c r="AT64" s="192">
        <v>0</v>
      </c>
      <c r="AU64" s="193">
        <v>0</v>
      </c>
      <c r="AV64" s="109" t="s">
        <v>69</v>
      </c>
      <c r="AW64" s="193">
        <v>0</v>
      </c>
      <c r="AX64" s="109" t="s">
        <v>69</v>
      </c>
      <c r="AY64" s="177">
        <f t="shared" si="2"/>
        <v>0</v>
      </c>
      <c r="AZ64" s="177">
        <f t="shared" si="3"/>
        <v>100000</v>
      </c>
      <c r="BA64" s="93" t="s">
        <v>74</v>
      </c>
      <c r="BB64" s="177">
        <v>0</v>
      </c>
      <c r="BC64" s="177">
        <v>0</v>
      </c>
      <c r="BD64" s="177">
        <v>0</v>
      </c>
      <c r="BE64" s="177">
        <v>0</v>
      </c>
      <c r="BF64" s="177">
        <v>0</v>
      </c>
      <c r="BG64" s="177">
        <v>0</v>
      </c>
    </row>
    <row r="65" spans="1:59" s="89" customFormat="1" ht="47.25" x14ac:dyDescent="0.25">
      <c r="A65" s="28" t="s">
        <v>84</v>
      </c>
      <c r="B65" s="90">
        <v>5</v>
      </c>
      <c r="C65" s="90">
        <v>1</v>
      </c>
      <c r="D65" s="28" t="s">
        <v>1326</v>
      </c>
      <c r="E65" s="91" t="s">
        <v>145</v>
      </c>
      <c r="F65" s="90" t="s">
        <v>1327</v>
      </c>
      <c r="G65" s="91" t="s">
        <v>100</v>
      </c>
      <c r="H65" s="28">
        <v>51103</v>
      </c>
      <c r="I65" s="28" t="s">
        <v>1275</v>
      </c>
      <c r="J65" s="28" t="s">
        <v>69</v>
      </c>
      <c r="K65" s="90" t="s">
        <v>69</v>
      </c>
      <c r="L65" s="92" t="s">
        <v>69</v>
      </c>
      <c r="M65" s="28" t="s">
        <v>1292</v>
      </c>
      <c r="N65" s="93" t="s">
        <v>1328</v>
      </c>
      <c r="O65" s="93" t="s">
        <v>1329</v>
      </c>
      <c r="P65" s="93" t="s">
        <v>74</v>
      </c>
      <c r="Q65" s="93" t="s">
        <v>80</v>
      </c>
      <c r="R65" s="93" t="s">
        <v>80</v>
      </c>
      <c r="S65" s="93" t="s">
        <v>80</v>
      </c>
      <c r="T65" s="93">
        <v>6</v>
      </c>
      <c r="U65" s="99" t="s">
        <v>80</v>
      </c>
      <c r="V65" s="93" t="s">
        <v>74</v>
      </c>
      <c r="W65" s="177">
        <v>0</v>
      </c>
      <c r="X65" s="177">
        <v>0</v>
      </c>
      <c r="Y65" s="177">
        <v>0</v>
      </c>
      <c r="Z65" s="177">
        <v>0</v>
      </c>
      <c r="AA65" s="179">
        <v>0</v>
      </c>
      <c r="AB65" s="76" t="s">
        <v>69</v>
      </c>
      <c r="AC65" s="179">
        <v>0</v>
      </c>
      <c r="AD65" s="76" t="s">
        <v>69</v>
      </c>
      <c r="AE65" s="179">
        <v>0</v>
      </c>
      <c r="AF65" s="183" t="s">
        <v>1303</v>
      </c>
      <c r="AG65" s="77" t="s">
        <v>69</v>
      </c>
      <c r="AH65" s="183">
        <v>400000</v>
      </c>
      <c r="AI65" s="77" t="s">
        <v>1312</v>
      </c>
      <c r="AJ65" s="183">
        <v>0</v>
      </c>
      <c r="AK65" s="187">
        <v>0</v>
      </c>
      <c r="AL65" s="78" t="s">
        <v>69</v>
      </c>
      <c r="AM65" s="187">
        <v>200000</v>
      </c>
      <c r="AN65" s="78" t="s">
        <v>1312</v>
      </c>
      <c r="AO65" s="187">
        <v>0</v>
      </c>
      <c r="AP65" s="191">
        <v>0</v>
      </c>
      <c r="AQ65" s="94" t="s">
        <v>69</v>
      </c>
      <c r="AR65" s="191">
        <v>0</v>
      </c>
      <c r="AS65" s="108" t="s">
        <v>69</v>
      </c>
      <c r="AT65" s="192">
        <v>0</v>
      </c>
      <c r="AU65" s="193">
        <v>0</v>
      </c>
      <c r="AV65" s="109" t="s">
        <v>69</v>
      </c>
      <c r="AW65" s="193">
        <v>0</v>
      </c>
      <c r="AX65" s="109" t="s">
        <v>69</v>
      </c>
      <c r="AY65" s="177">
        <f t="shared" si="2"/>
        <v>0</v>
      </c>
      <c r="AZ65" s="177">
        <f t="shared" si="3"/>
        <v>600000</v>
      </c>
      <c r="BA65" s="93" t="s">
        <v>74</v>
      </c>
      <c r="BB65" s="177">
        <v>0</v>
      </c>
      <c r="BC65" s="177">
        <v>0</v>
      </c>
      <c r="BD65" s="177">
        <v>0</v>
      </c>
      <c r="BE65" s="177">
        <v>0</v>
      </c>
      <c r="BF65" s="177">
        <v>0</v>
      </c>
      <c r="BG65" s="177">
        <v>0</v>
      </c>
    </row>
    <row r="66" spans="1:59" s="89" customFormat="1" ht="31.5" x14ac:dyDescent="0.25">
      <c r="A66" s="28" t="s">
        <v>84</v>
      </c>
      <c r="B66" s="90">
        <v>5</v>
      </c>
      <c r="C66" s="90">
        <v>1</v>
      </c>
      <c r="D66" s="28" t="s">
        <v>1330</v>
      </c>
      <c r="E66" s="91" t="s">
        <v>145</v>
      </c>
      <c r="F66" s="90" t="s">
        <v>1331</v>
      </c>
      <c r="G66" s="91" t="s">
        <v>100</v>
      </c>
      <c r="H66" s="28">
        <v>51103</v>
      </c>
      <c r="I66" s="28" t="s">
        <v>1275</v>
      </c>
      <c r="J66" s="28" t="s">
        <v>69</v>
      </c>
      <c r="K66" s="90" t="s">
        <v>69</v>
      </c>
      <c r="L66" s="92" t="s">
        <v>69</v>
      </c>
      <c r="M66" s="28" t="s">
        <v>1292</v>
      </c>
      <c r="N66" s="93" t="s">
        <v>1332</v>
      </c>
      <c r="O66" s="93" t="s">
        <v>1333</v>
      </c>
      <c r="P66" s="93" t="s">
        <v>74</v>
      </c>
      <c r="Q66" s="93" t="s">
        <v>80</v>
      </c>
      <c r="R66" s="93" t="s">
        <v>80</v>
      </c>
      <c r="S66" s="93">
        <v>6</v>
      </c>
      <c r="T66" s="93" t="s">
        <v>80</v>
      </c>
      <c r="U66" s="99" t="s">
        <v>80</v>
      </c>
      <c r="V66" s="93" t="s">
        <v>74</v>
      </c>
      <c r="W66" s="177">
        <v>0</v>
      </c>
      <c r="X66" s="177">
        <v>0</v>
      </c>
      <c r="Y66" s="177">
        <v>0</v>
      </c>
      <c r="Z66" s="177">
        <v>0</v>
      </c>
      <c r="AA66" s="179">
        <v>0</v>
      </c>
      <c r="AB66" s="76" t="s">
        <v>69</v>
      </c>
      <c r="AC66" s="179">
        <v>0</v>
      </c>
      <c r="AD66" s="76" t="s">
        <v>69</v>
      </c>
      <c r="AE66" s="179">
        <v>0</v>
      </c>
      <c r="AF66" s="183" t="s">
        <v>1303</v>
      </c>
      <c r="AG66" s="77" t="s">
        <v>69</v>
      </c>
      <c r="AH66" s="183">
        <v>200000</v>
      </c>
      <c r="AI66" s="77" t="s">
        <v>1312</v>
      </c>
      <c r="AJ66" s="183">
        <v>0</v>
      </c>
      <c r="AK66" s="187">
        <v>0</v>
      </c>
      <c r="AL66" s="78" t="s">
        <v>69</v>
      </c>
      <c r="AM66" s="187">
        <v>0</v>
      </c>
      <c r="AN66" s="78" t="s">
        <v>69</v>
      </c>
      <c r="AO66" s="187">
        <v>0</v>
      </c>
      <c r="AP66" s="191">
        <v>0</v>
      </c>
      <c r="AQ66" s="94" t="s">
        <v>69</v>
      </c>
      <c r="AR66" s="191">
        <v>0</v>
      </c>
      <c r="AS66" s="108" t="s">
        <v>69</v>
      </c>
      <c r="AT66" s="192">
        <v>0</v>
      </c>
      <c r="AU66" s="193">
        <v>0</v>
      </c>
      <c r="AV66" s="109" t="s">
        <v>69</v>
      </c>
      <c r="AW66" s="193">
        <v>0</v>
      </c>
      <c r="AX66" s="109" t="s">
        <v>69</v>
      </c>
      <c r="AY66" s="177">
        <f t="shared" si="2"/>
        <v>0</v>
      </c>
      <c r="AZ66" s="177">
        <f t="shared" si="3"/>
        <v>200000</v>
      </c>
      <c r="BA66" s="93" t="s">
        <v>74</v>
      </c>
      <c r="BB66" s="177">
        <v>0</v>
      </c>
      <c r="BC66" s="177">
        <v>0</v>
      </c>
      <c r="BD66" s="177">
        <v>0</v>
      </c>
      <c r="BE66" s="177">
        <v>0</v>
      </c>
      <c r="BF66" s="177">
        <v>0</v>
      </c>
      <c r="BG66" s="177">
        <v>0</v>
      </c>
    </row>
    <row r="67" spans="1:59" s="89" customFormat="1" ht="31.5" x14ac:dyDescent="0.25">
      <c r="A67" s="28" t="s">
        <v>84</v>
      </c>
      <c r="B67" s="90">
        <v>5</v>
      </c>
      <c r="C67" s="90">
        <v>1</v>
      </c>
      <c r="D67" s="28" t="s">
        <v>1334</v>
      </c>
      <c r="E67" s="91" t="s">
        <v>145</v>
      </c>
      <c r="F67" s="90" t="s">
        <v>1335</v>
      </c>
      <c r="G67" s="91" t="s">
        <v>100</v>
      </c>
      <c r="H67" s="28">
        <v>51103</v>
      </c>
      <c r="I67" s="28" t="s">
        <v>1275</v>
      </c>
      <c r="J67" s="28" t="s">
        <v>69</v>
      </c>
      <c r="K67" s="90" t="s">
        <v>69</v>
      </c>
      <c r="L67" s="92" t="s">
        <v>69</v>
      </c>
      <c r="M67" s="28" t="s">
        <v>1276</v>
      </c>
      <c r="N67" s="93" t="s">
        <v>1336</v>
      </c>
      <c r="O67" s="93" t="s">
        <v>1337</v>
      </c>
      <c r="P67" s="93" t="s">
        <v>74</v>
      </c>
      <c r="Q67" s="93" t="s">
        <v>80</v>
      </c>
      <c r="R67" s="93" t="s">
        <v>80</v>
      </c>
      <c r="S67" s="93" t="s">
        <v>80</v>
      </c>
      <c r="T67" s="93" t="s">
        <v>80</v>
      </c>
      <c r="U67" s="99" t="s">
        <v>80</v>
      </c>
      <c r="V67" s="93" t="s">
        <v>74</v>
      </c>
      <c r="W67" s="177">
        <v>0</v>
      </c>
      <c r="X67" s="177">
        <v>0</v>
      </c>
      <c r="Y67" s="177">
        <v>0</v>
      </c>
      <c r="Z67" s="177">
        <v>29800</v>
      </c>
      <c r="AA67" s="179">
        <v>0</v>
      </c>
      <c r="AB67" s="76" t="s">
        <v>69</v>
      </c>
      <c r="AC67" s="179">
        <v>0</v>
      </c>
      <c r="AD67" s="76" t="s">
        <v>69</v>
      </c>
      <c r="AE67" s="179">
        <v>0</v>
      </c>
      <c r="AF67" s="183" t="s">
        <v>1303</v>
      </c>
      <c r="AG67" s="77" t="s">
        <v>69</v>
      </c>
      <c r="AH67" s="183">
        <v>29800</v>
      </c>
      <c r="AI67" s="77" t="s">
        <v>1312</v>
      </c>
      <c r="AJ67" s="183">
        <v>0</v>
      </c>
      <c r="AK67" s="187">
        <v>0</v>
      </c>
      <c r="AL67" s="78" t="s">
        <v>69</v>
      </c>
      <c r="AM67" s="187">
        <v>0</v>
      </c>
      <c r="AN67" s="78" t="s">
        <v>69</v>
      </c>
      <c r="AO67" s="187">
        <v>0</v>
      </c>
      <c r="AP67" s="191">
        <v>0</v>
      </c>
      <c r="AQ67" s="94" t="s">
        <v>69</v>
      </c>
      <c r="AR67" s="191">
        <v>0</v>
      </c>
      <c r="AS67" s="108" t="s">
        <v>69</v>
      </c>
      <c r="AT67" s="192">
        <v>0</v>
      </c>
      <c r="AU67" s="193">
        <v>0</v>
      </c>
      <c r="AV67" s="109" t="s">
        <v>69</v>
      </c>
      <c r="AW67" s="193">
        <v>0</v>
      </c>
      <c r="AX67" s="109" t="s">
        <v>69</v>
      </c>
      <c r="AY67" s="177">
        <f t="shared" si="2"/>
        <v>0</v>
      </c>
      <c r="AZ67" s="177">
        <f t="shared" si="3"/>
        <v>59600</v>
      </c>
      <c r="BA67" s="93" t="s">
        <v>74</v>
      </c>
      <c r="BB67" s="177">
        <v>0</v>
      </c>
      <c r="BC67" s="177">
        <v>0</v>
      </c>
      <c r="BD67" s="177">
        <v>0</v>
      </c>
      <c r="BE67" s="177">
        <v>0</v>
      </c>
      <c r="BF67" s="177">
        <v>0</v>
      </c>
      <c r="BG67" s="177">
        <v>0</v>
      </c>
    </row>
    <row r="68" spans="1:59" s="89" customFormat="1" ht="31.5" x14ac:dyDescent="0.25">
      <c r="A68" s="28" t="s">
        <v>84</v>
      </c>
      <c r="B68" s="90">
        <v>5</v>
      </c>
      <c r="C68" s="90">
        <v>1</v>
      </c>
      <c r="D68" s="28" t="s">
        <v>1338</v>
      </c>
      <c r="E68" s="91" t="s">
        <v>145</v>
      </c>
      <c r="F68" s="90" t="s">
        <v>1339</v>
      </c>
      <c r="G68" s="91" t="s">
        <v>100</v>
      </c>
      <c r="H68" s="28">
        <v>51103</v>
      </c>
      <c r="I68" s="28" t="s">
        <v>1275</v>
      </c>
      <c r="J68" s="28" t="s">
        <v>69</v>
      </c>
      <c r="K68" s="90" t="s">
        <v>69</v>
      </c>
      <c r="L68" s="92" t="s">
        <v>69</v>
      </c>
      <c r="M68" s="28" t="s">
        <v>1292</v>
      </c>
      <c r="N68" s="93" t="s">
        <v>1340</v>
      </c>
      <c r="O68" s="93" t="s">
        <v>1341</v>
      </c>
      <c r="P68" s="93" t="s">
        <v>74</v>
      </c>
      <c r="Q68" s="93" t="s">
        <v>80</v>
      </c>
      <c r="R68" s="93" t="s">
        <v>80</v>
      </c>
      <c r="S68" s="93" t="s">
        <v>80</v>
      </c>
      <c r="T68" s="93">
        <v>6</v>
      </c>
      <c r="U68" s="99" t="s">
        <v>80</v>
      </c>
      <c r="V68" s="93" t="s">
        <v>74</v>
      </c>
      <c r="W68" s="177">
        <v>0</v>
      </c>
      <c r="X68" s="177">
        <v>0</v>
      </c>
      <c r="Y68" s="177">
        <v>0</v>
      </c>
      <c r="Z68" s="177">
        <v>0</v>
      </c>
      <c r="AA68" s="179">
        <v>0</v>
      </c>
      <c r="AB68" s="76" t="s">
        <v>69</v>
      </c>
      <c r="AC68" s="179">
        <v>0</v>
      </c>
      <c r="AD68" s="76" t="s">
        <v>69</v>
      </c>
      <c r="AE68" s="179">
        <v>0</v>
      </c>
      <c r="AF68" s="183" t="s">
        <v>1303</v>
      </c>
      <c r="AG68" s="77" t="s">
        <v>69</v>
      </c>
      <c r="AH68" s="183">
        <v>450000</v>
      </c>
      <c r="AI68" s="77" t="s">
        <v>1312</v>
      </c>
      <c r="AJ68" s="183">
        <v>0</v>
      </c>
      <c r="AK68" s="187">
        <v>0</v>
      </c>
      <c r="AL68" s="78" t="s">
        <v>69</v>
      </c>
      <c r="AM68" s="187">
        <v>150000</v>
      </c>
      <c r="AN68" s="78" t="s">
        <v>1312</v>
      </c>
      <c r="AO68" s="187">
        <v>0</v>
      </c>
      <c r="AP68" s="191">
        <v>0</v>
      </c>
      <c r="AQ68" s="94" t="s">
        <v>69</v>
      </c>
      <c r="AR68" s="191">
        <v>0</v>
      </c>
      <c r="AS68" s="108" t="s">
        <v>69</v>
      </c>
      <c r="AT68" s="192">
        <v>0</v>
      </c>
      <c r="AU68" s="193">
        <v>0</v>
      </c>
      <c r="AV68" s="109" t="s">
        <v>69</v>
      </c>
      <c r="AW68" s="193">
        <v>0</v>
      </c>
      <c r="AX68" s="109" t="s">
        <v>69</v>
      </c>
      <c r="AY68" s="177">
        <f t="shared" ref="AY68:AY83" si="4">W68+Y68+AA68+AF68+AK68+AP68+AU68</f>
        <v>0</v>
      </c>
      <c r="AZ68" s="177">
        <f t="shared" ref="AZ68:AZ83" si="5">X68+Z68+AC68+AE68+AH68+AJ68+AM68+AO68+AR68+AT68+AW68</f>
        <v>600000</v>
      </c>
      <c r="BA68" s="93" t="s">
        <v>74</v>
      </c>
      <c r="BB68" s="177">
        <v>0</v>
      </c>
      <c r="BC68" s="177">
        <v>0</v>
      </c>
      <c r="BD68" s="177">
        <v>0</v>
      </c>
      <c r="BE68" s="177">
        <v>0</v>
      </c>
      <c r="BF68" s="177">
        <v>0</v>
      </c>
      <c r="BG68" s="177">
        <v>0</v>
      </c>
    </row>
    <row r="69" spans="1:59" s="89" customFormat="1" ht="31.5" x14ac:dyDescent="0.25">
      <c r="A69" s="28" t="s">
        <v>84</v>
      </c>
      <c r="B69" s="90">
        <v>5</v>
      </c>
      <c r="C69" s="90">
        <v>1</v>
      </c>
      <c r="D69" s="28" t="s">
        <v>1342</v>
      </c>
      <c r="E69" s="91" t="s">
        <v>145</v>
      </c>
      <c r="F69" s="90" t="s">
        <v>1343</v>
      </c>
      <c r="G69" s="91" t="s">
        <v>100</v>
      </c>
      <c r="H69" s="28">
        <v>51103</v>
      </c>
      <c r="I69" s="28" t="s">
        <v>1275</v>
      </c>
      <c r="J69" s="28" t="s">
        <v>69</v>
      </c>
      <c r="K69" s="90" t="s">
        <v>69</v>
      </c>
      <c r="L69" s="92" t="s">
        <v>69</v>
      </c>
      <c r="M69" s="28" t="s">
        <v>1292</v>
      </c>
      <c r="N69" s="93" t="s">
        <v>1344</v>
      </c>
      <c r="O69" s="93" t="s">
        <v>1345</v>
      </c>
      <c r="P69" s="93" t="s">
        <v>74</v>
      </c>
      <c r="Q69" s="93" t="s">
        <v>80</v>
      </c>
      <c r="R69" s="93" t="s">
        <v>80</v>
      </c>
      <c r="S69" s="93" t="s">
        <v>80</v>
      </c>
      <c r="T69" s="93">
        <v>6</v>
      </c>
      <c r="U69" s="99" t="s">
        <v>80</v>
      </c>
      <c r="V69" s="93" t="s">
        <v>74</v>
      </c>
      <c r="W69" s="177">
        <v>0</v>
      </c>
      <c r="X69" s="177">
        <v>0</v>
      </c>
      <c r="Y69" s="177">
        <v>0</v>
      </c>
      <c r="Z69" s="177">
        <v>0</v>
      </c>
      <c r="AA69" s="179">
        <v>0</v>
      </c>
      <c r="AB69" s="76" t="s">
        <v>69</v>
      </c>
      <c r="AC69" s="179">
        <v>0</v>
      </c>
      <c r="AD69" s="76" t="s">
        <v>69</v>
      </c>
      <c r="AE69" s="179">
        <v>0</v>
      </c>
      <c r="AF69" s="183" t="s">
        <v>1303</v>
      </c>
      <c r="AG69" s="77" t="s">
        <v>69</v>
      </c>
      <c r="AH69" s="183">
        <v>0</v>
      </c>
      <c r="AI69" s="77" t="s">
        <v>69</v>
      </c>
      <c r="AJ69" s="183">
        <v>0</v>
      </c>
      <c r="AK69" s="187">
        <v>0</v>
      </c>
      <c r="AL69" s="78" t="s">
        <v>69</v>
      </c>
      <c r="AM69" s="187">
        <v>0</v>
      </c>
      <c r="AN69" s="78" t="s">
        <v>69</v>
      </c>
      <c r="AO69" s="187">
        <v>0</v>
      </c>
      <c r="AP69" s="191">
        <v>0</v>
      </c>
      <c r="AQ69" s="94" t="s">
        <v>69</v>
      </c>
      <c r="AR69" s="191">
        <v>250000</v>
      </c>
      <c r="AS69" s="108" t="s">
        <v>1312</v>
      </c>
      <c r="AT69" s="192">
        <v>0</v>
      </c>
      <c r="AU69" s="193">
        <v>0</v>
      </c>
      <c r="AV69" s="109" t="s">
        <v>69</v>
      </c>
      <c r="AW69" s="193">
        <v>0</v>
      </c>
      <c r="AX69" s="109" t="s">
        <v>69</v>
      </c>
      <c r="AY69" s="177">
        <f t="shared" si="4"/>
        <v>0</v>
      </c>
      <c r="AZ69" s="177">
        <f t="shared" si="5"/>
        <v>250000</v>
      </c>
      <c r="BA69" s="93" t="s">
        <v>74</v>
      </c>
      <c r="BB69" s="177">
        <v>0</v>
      </c>
      <c r="BC69" s="177">
        <v>0</v>
      </c>
      <c r="BD69" s="177">
        <v>0</v>
      </c>
      <c r="BE69" s="177">
        <v>0</v>
      </c>
      <c r="BF69" s="177">
        <v>0</v>
      </c>
      <c r="BG69" s="177">
        <v>0</v>
      </c>
    </row>
    <row r="70" spans="1:59" s="89" customFormat="1" ht="31.5" x14ac:dyDescent="0.25">
      <c r="A70" s="28" t="s">
        <v>84</v>
      </c>
      <c r="B70" s="90">
        <v>5</v>
      </c>
      <c r="C70" s="90">
        <v>1</v>
      </c>
      <c r="D70" s="28" t="s">
        <v>1346</v>
      </c>
      <c r="E70" s="91" t="s">
        <v>145</v>
      </c>
      <c r="F70" s="90" t="s">
        <v>1347</v>
      </c>
      <c r="G70" s="91" t="s">
        <v>100</v>
      </c>
      <c r="H70" s="28">
        <v>51103</v>
      </c>
      <c r="I70" s="28" t="s">
        <v>1275</v>
      </c>
      <c r="J70" s="28" t="s">
        <v>69</v>
      </c>
      <c r="K70" s="90" t="s">
        <v>69</v>
      </c>
      <c r="L70" s="92" t="s">
        <v>69</v>
      </c>
      <c r="M70" s="28" t="s">
        <v>1292</v>
      </c>
      <c r="N70" s="93" t="s">
        <v>1348</v>
      </c>
      <c r="O70" s="93" t="s">
        <v>1347</v>
      </c>
      <c r="P70" s="93" t="s">
        <v>74</v>
      </c>
      <c r="Q70" s="93" t="s">
        <v>80</v>
      </c>
      <c r="R70" s="93" t="s">
        <v>80</v>
      </c>
      <c r="S70" s="93" t="s">
        <v>80</v>
      </c>
      <c r="T70" s="93" t="s">
        <v>80</v>
      </c>
      <c r="U70" s="99">
        <v>2029</v>
      </c>
      <c r="V70" s="93" t="s">
        <v>74</v>
      </c>
      <c r="W70" s="177">
        <v>0</v>
      </c>
      <c r="X70" s="177">
        <v>0</v>
      </c>
      <c r="Y70" s="177">
        <v>0</v>
      </c>
      <c r="Z70" s="177">
        <v>0</v>
      </c>
      <c r="AA70" s="179">
        <v>0</v>
      </c>
      <c r="AB70" s="76" t="s">
        <v>69</v>
      </c>
      <c r="AC70" s="179">
        <v>0</v>
      </c>
      <c r="AD70" s="76" t="s">
        <v>69</v>
      </c>
      <c r="AE70" s="179">
        <v>0</v>
      </c>
      <c r="AF70" s="183" t="s">
        <v>1303</v>
      </c>
      <c r="AG70" s="77" t="s">
        <v>69</v>
      </c>
      <c r="AH70" s="183">
        <v>200000</v>
      </c>
      <c r="AI70" s="77" t="s">
        <v>1312</v>
      </c>
      <c r="AJ70" s="183">
        <v>0</v>
      </c>
      <c r="AK70" s="187">
        <v>0</v>
      </c>
      <c r="AL70" s="78" t="s">
        <v>69</v>
      </c>
      <c r="AM70" s="187">
        <v>500000</v>
      </c>
      <c r="AN70" s="78" t="s">
        <v>1312</v>
      </c>
      <c r="AO70" s="187">
        <v>0</v>
      </c>
      <c r="AP70" s="191">
        <v>0</v>
      </c>
      <c r="AQ70" s="94" t="s">
        <v>69</v>
      </c>
      <c r="AR70" s="191">
        <v>50000</v>
      </c>
      <c r="AS70" s="108" t="s">
        <v>1312</v>
      </c>
      <c r="AT70" s="192">
        <v>0</v>
      </c>
      <c r="AU70" s="193">
        <v>0</v>
      </c>
      <c r="AV70" s="109" t="s">
        <v>69</v>
      </c>
      <c r="AW70" s="193">
        <v>0</v>
      </c>
      <c r="AX70" s="109" t="s">
        <v>69</v>
      </c>
      <c r="AY70" s="177">
        <f t="shared" si="4"/>
        <v>0</v>
      </c>
      <c r="AZ70" s="177">
        <f t="shared" si="5"/>
        <v>750000</v>
      </c>
      <c r="BA70" s="93" t="s">
        <v>74</v>
      </c>
      <c r="BB70" s="177">
        <v>0</v>
      </c>
      <c r="BC70" s="177">
        <v>0</v>
      </c>
      <c r="BD70" s="177">
        <v>0</v>
      </c>
      <c r="BE70" s="177">
        <v>0</v>
      </c>
      <c r="BF70" s="177">
        <v>0</v>
      </c>
      <c r="BG70" s="177">
        <v>0</v>
      </c>
    </row>
    <row r="71" spans="1:59" s="89" customFormat="1" ht="31.5" x14ac:dyDescent="0.25">
      <c r="A71" s="28" t="s">
        <v>84</v>
      </c>
      <c r="B71" s="90">
        <v>5</v>
      </c>
      <c r="C71" s="90">
        <v>1</v>
      </c>
      <c r="D71" s="28" t="s">
        <v>1349</v>
      </c>
      <c r="E71" s="91" t="s">
        <v>145</v>
      </c>
      <c r="F71" s="90" t="s">
        <v>1350</v>
      </c>
      <c r="G71" s="91" t="s">
        <v>100</v>
      </c>
      <c r="H71" s="28">
        <v>51103</v>
      </c>
      <c r="I71" s="28" t="s">
        <v>1275</v>
      </c>
      <c r="J71" s="28" t="s">
        <v>69</v>
      </c>
      <c r="K71" s="90" t="s">
        <v>69</v>
      </c>
      <c r="L71" s="92" t="s">
        <v>69</v>
      </c>
      <c r="M71" s="28" t="s">
        <v>1292</v>
      </c>
      <c r="N71" s="93" t="s">
        <v>1351</v>
      </c>
      <c r="O71" s="93" t="s">
        <v>1350</v>
      </c>
      <c r="P71" s="93" t="s">
        <v>74</v>
      </c>
      <c r="Q71" s="93" t="s">
        <v>80</v>
      </c>
      <c r="R71" s="93" t="s">
        <v>80</v>
      </c>
      <c r="S71" s="93">
        <v>6</v>
      </c>
      <c r="T71" s="93" t="s">
        <v>80</v>
      </c>
      <c r="U71" s="99" t="s">
        <v>80</v>
      </c>
      <c r="V71" s="93" t="s">
        <v>74</v>
      </c>
      <c r="W71" s="177">
        <v>0</v>
      </c>
      <c r="X71" s="177">
        <v>0</v>
      </c>
      <c r="Y71" s="177">
        <v>0</v>
      </c>
      <c r="Z71" s="177">
        <v>0</v>
      </c>
      <c r="AA71" s="179">
        <v>0</v>
      </c>
      <c r="AB71" s="76" t="s">
        <v>69</v>
      </c>
      <c r="AC71" s="179">
        <v>0</v>
      </c>
      <c r="AD71" s="76" t="s">
        <v>69</v>
      </c>
      <c r="AE71" s="179">
        <v>0</v>
      </c>
      <c r="AF71" s="183" t="s">
        <v>1303</v>
      </c>
      <c r="AG71" s="77" t="s">
        <v>69</v>
      </c>
      <c r="AH71" s="183">
        <v>100000</v>
      </c>
      <c r="AI71" s="77" t="s">
        <v>1312</v>
      </c>
      <c r="AJ71" s="183">
        <v>0</v>
      </c>
      <c r="AK71" s="187">
        <v>0</v>
      </c>
      <c r="AL71" s="78" t="s">
        <v>69</v>
      </c>
      <c r="AM71" s="187">
        <v>312500</v>
      </c>
      <c r="AN71" s="78" t="s">
        <v>1312</v>
      </c>
      <c r="AO71" s="187">
        <v>0</v>
      </c>
      <c r="AP71" s="191">
        <v>0</v>
      </c>
      <c r="AQ71" s="94" t="s">
        <v>69</v>
      </c>
      <c r="AR71" s="191">
        <v>0</v>
      </c>
      <c r="AS71" s="108" t="s">
        <v>69</v>
      </c>
      <c r="AT71" s="192">
        <v>0</v>
      </c>
      <c r="AU71" s="193">
        <v>0</v>
      </c>
      <c r="AV71" s="109" t="s">
        <v>69</v>
      </c>
      <c r="AW71" s="193">
        <v>0</v>
      </c>
      <c r="AX71" s="109" t="s">
        <v>69</v>
      </c>
      <c r="AY71" s="177">
        <f t="shared" si="4"/>
        <v>0</v>
      </c>
      <c r="AZ71" s="177">
        <f t="shared" si="5"/>
        <v>412500</v>
      </c>
      <c r="BA71" s="93" t="s">
        <v>74</v>
      </c>
      <c r="BB71" s="177">
        <v>0</v>
      </c>
      <c r="BC71" s="177">
        <v>0</v>
      </c>
      <c r="BD71" s="177">
        <v>0</v>
      </c>
      <c r="BE71" s="177">
        <v>0</v>
      </c>
      <c r="BF71" s="177">
        <v>0</v>
      </c>
      <c r="BG71" s="177">
        <v>0</v>
      </c>
    </row>
    <row r="72" spans="1:59" s="89" customFormat="1" ht="31.5" x14ac:dyDescent="0.25">
      <c r="A72" s="28" t="s">
        <v>84</v>
      </c>
      <c r="B72" s="90">
        <v>5</v>
      </c>
      <c r="C72" s="90">
        <v>1</v>
      </c>
      <c r="D72" s="28" t="s">
        <v>1352</v>
      </c>
      <c r="E72" s="91" t="s">
        <v>145</v>
      </c>
      <c r="F72" s="90" t="s">
        <v>1353</v>
      </c>
      <c r="G72" s="91" t="s">
        <v>100</v>
      </c>
      <c r="H72" s="28">
        <v>51103</v>
      </c>
      <c r="I72" s="28" t="s">
        <v>1275</v>
      </c>
      <c r="J72" s="28" t="s">
        <v>69</v>
      </c>
      <c r="K72" s="90" t="s">
        <v>69</v>
      </c>
      <c r="L72" s="92" t="s">
        <v>69</v>
      </c>
      <c r="M72" s="28" t="s">
        <v>1292</v>
      </c>
      <c r="N72" s="93" t="s">
        <v>1354</v>
      </c>
      <c r="O72" s="93" t="s">
        <v>1355</v>
      </c>
      <c r="P72" s="93" t="s">
        <v>74</v>
      </c>
      <c r="Q72" s="93" t="s">
        <v>80</v>
      </c>
      <c r="R72" s="93" t="s">
        <v>80</v>
      </c>
      <c r="S72" s="93" t="s">
        <v>80</v>
      </c>
      <c r="T72" s="93">
        <v>6</v>
      </c>
      <c r="U72" s="99" t="s">
        <v>80</v>
      </c>
      <c r="V72" s="93" t="s">
        <v>74</v>
      </c>
      <c r="W72" s="177">
        <v>0</v>
      </c>
      <c r="X72" s="177">
        <v>0</v>
      </c>
      <c r="Y72" s="177">
        <v>0</v>
      </c>
      <c r="Z72" s="177">
        <v>0</v>
      </c>
      <c r="AA72" s="179">
        <v>0</v>
      </c>
      <c r="AB72" s="76" t="s">
        <v>69</v>
      </c>
      <c r="AC72" s="179">
        <v>0</v>
      </c>
      <c r="AD72" s="76" t="s">
        <v>69</v>
      </c>
      <c r="AE72" s="179">
        <v>0</v>
      </c>
      <c r="AF72" s="183" t="s">
        <v>1303</v>
      </c>
      <c r="AG72" s="77" t="s">
        <v>69</v>
      </c>
      <c r="AH72" s="183">
        <v>0</v>
      </c>
      <c r="AI72" s="77" t="s">
        <v>69</v>
      </c>
      <c r="AJ72" s="183">
        <v>0</v>
      </c>
      <c r="AK72" s="187">
        <v>0</v>
      </c>
      <c r="AL72" s="78" t="s">
        <v>69</v>
      </c>
      <c r="AM72" s="187">
        <v>500000</v>
      </c>
      <c r="AN72" s="78" t="s">
        <v>1312</v>
      </c>
      <c r="AO72" s="187">
        <v>0</v>
      </c>
      <c r="AP72" s="191">
        <v>0</v>
      </c>
      <c r="AQ72" s="94" t="s">
        <v>69</v>
      </c>
      <c r="AR72" s="191">
        <v>50000</v>
      </c>
      <c r="AS72" s="108" t="s">
        <v>1312</v>
      </c>
      <c r="AT72" s="192">
        <v>0</v>
      </c>
      <c r="AU72" s="193">
        <v>0</v>
      </c>
      <c r="AV72" s="109" t="s">
        <v>69</v>
      </c>
      <c r="AW72" s="193">
        <v>0</v>
      </c>
      <c r="AX72" s="109" t="s">
        <v>69</v>
      </c>
      <c r="AY72" s="177">
        <f t="shared" si="4"/>
        <v>0</v>
      </c>
      <c r="AZ72" s="177">
        <f t="shared" si="5"/>
        <v>550000</v>
      </c>
      <c r="BA72" s="93" t="s">
        <v>74</v>
      </c>
      <c r="BB72" s="177">
        <v>0</v>
      </c>
      <c r="BC72" s="177">
        <v>0</v>
      </c>
      <c r="BD72" s="177">
        <v>0</v>
      </c>
      <c r="BE72" s="177">
        <v>0</v>
      </c>
      <c r="BF72" s="177">
        <v>0</v>
      </c>
      <c r="BG72" s="177">
        <v>0</v>
      </c>
    </row>
    <row r="73" spans="1:59" s="89" customFormat="1" ht="31.5" x14ac:dyDescent="0.25">
      <c r="A73" s="28" t="s">
        <v>84</v>
      </c>
      <c r="B73" s="90">
        <v>5</v>
      </c>
      <c r="C73" s="90">
        <v>1</v>
      </c>
      <c r="D73" s="28" t="s">
        <v>1358</v>
      </c>
      <c r="E73" s="91" t="s">
        <v>145</v>
      </c>
      <c r="F73" s="90" t="s">
        <v>1359</v>
      </c>
      <c r="G73" s="91" t="s">
        <v>67</v>
      </c>
      <c r="H73" s="28">
        <v>51103</v>
      </c>
      <c r="I73" s="28" t="s">
        <v>1275</v>
      </c>
      <c r="J73" s="28" t="s">
        <v>69</v>
      </c>
      <c r="K73" s="90" t="s">
        <v>69</v>
      </c>
      <c r="L73" s="92" t="s">
        <v>69</v>
      </c>
      <c r="M73" s="28" t="s">
        <v>1276</v>
      </c>
      <c r="N73" s="93" t="s">
        <v>1360</v>
      </c>
      <c r="O73" s="93" t="s">
        <v>1361</v>
      </c>
      <c r="P73" s="93" t="s">
        <v>74</v>
      </c>
      <c r="Q73" s="93" t="s">
        <v>80</v>
      </c>
      <c r="R73" s="93" t="s">
        <v>80</v>
      </c>
      <c r="S73" s="93" t="s">
        <v>80</v>
      </c>
      <c r="T73" s="93" t="s">
        <v>80</v>
      </c>
      <c r="U73" s="99" t="s">
        <v>80</v>
      </c>
      <c r="V73" s="93" t="s">
        <v>74</v>
      </c>
      <c r="W73" s="177">
        <v>0</v>
      </c>
      <c r="X73" s="177">
        <v>0</v>
      </c>
      <c r="Y73" s="177">
        <v>0</v>
      </c>
      <c r="Z73" s="177">
        <v>0</v>
      </c>
      <c r="AA73" s="179">
        <v>0</v>
      </c>
      <c r="AB73" s="76" t="s">
        <v>69</v>
      </c>
      <c r="AC73" s="179">
        <v>3300</v>
      </c>
      <c r="AD73" s="76" t="s">
        <v>1362</v>
      </c>
      <c r="AE73" s="179">
        <v>0</v>
      </c>
      <c r="AF73" s="183" t="s">
        <v>1303</v>
      </c>
      <c r="AG73" s="77" t="s">
        <v>69</v>
      </c>
      <c r="AH73" s="183">
        <v>0</v>
      </c>
      <c r="AI73" s="77" t="s">
        <v>69</v>
      </c>
      <c r="AJ73" s="183">
        <v>0</v>
      </c>
      <c r="AK73" s="187">
        <v>0</v>
      </c>
      <c r="AL73" s="78" t="s">
        <v>69</v>
      </c>
      <c r="AM73" s="187">
        <v>0</v>
      </c>
      <c r="AN73" s="78" t="s">
        <v>69</v>
      </c>
      <c r="AO73" s="187">
        <v>0</v>
      </c>
      <c r="AP73" s="191">
        <v>0</v>
      </c>
      <c r="AQ73" s="94" t="s">
        <v>69</v>
      </c>
      <c r="AR73" s="191">
        <v>0</v>
      </c>
      <c r="AS73" s="108" t="s">
        <v>69</v>
      </c>
      <c r="AT73" s="192">
        <v>0</v>
      </c>
      <c r="AU73" s="193">
        <v>0</v>
      </c>
      <c r="AV73" s="109" t="s">
        <v>69</v>
      </c>
      <c r="AW73" s="193">
        <v>0</v>
      </c>
      <c r="AX73" s="109" t="s">
        <v>69</v>
      </c>
      <c r="AY73" s="177">
        <f t="shared" si="4"/>
        <v>0</v>
      </c>
      <c r="AZ73" s="177">
        <f t="shared" si="5"/>
        <v>3300</v>
      </c>
      <c r="BA73" s="93" t="s">
        <v>74</v>
      </c>
      <c r="BB73" s="177">
        <v>0</v>
      </c>
      <c r="BC73" s="177">
        <v>0</v>
      </c>
      <c r="BD73" s="177">
        <v>0</v>
      </c>
      <c r="BE73" s="177">
        <v>0</v>
      </c>
      <c r="BF73" s="177">
        <v>0</v>
      </c>
      <c r="BG73" s="177">
        <v>0</v>
      </c>
    </row>
    <row r="74" spans="1:59" s="89" customFormat="1" ht="31.5" x14ac:dyDescent="0.25">
      <c r="A74" s="28" t="s">
        <v>84</v>
      </c>
      <c r="B74" s="90">
        <v>6</v>
      </c>
      <c r="C74" s="90">
        <v>1</v>
      </c>
      <c r="D74" s="28" t="s">
        <v>654</v>
      </c>
      <c r="E74" s="91" t="s">
        <v>145</v>
      </c>
      <c r="F74" s="90" t="s">
        <v>655</v>
      </c>
      <c r="G74" s="91" t="s">
        <v>100</v>
      </c>
      <c r="H74" s="28">
        <v>54100</v>
      </c>
      <c r="I74" s="28" t="s">
        <v>478</v>
      </c>
      <c r="J74" s="28">
        <v>23321000</v>
      </c>
      <c r="K74" s="90" t="s">
        <v>656</v>
      </c>
      <c r="L74" s="92" t="s">
        <v>657</v>
      </c>
      <c r="M74" s="28" t="s">
        <v>69</v>
      </c>
      <c r="N74" s="93" t="s">
        <v>69</v>
      </c>
      <c r="O74" s="93" t="s">
        <v>69</v>
      </c>
      <c r="P74" s="93" t="s">
        <v>74</v>
      </c>
      <c r="Q74" s="93" t="s">
        <v>80</v>
      </c>
      <c r="R74" s="93" t="s">
        <v>80</v>
      </c>
      <c r="S74" s="93" t="s">
        <v>80</v>
      </c>
      <c r="T74" s="93" t="s">
        <v>80</v>
      </c>
      <c r="U74" s="99" t="s">
        <v>80</v>
      </c>
      <c r="V74" s="93" t="s">
        <v>74</v>
      </c>
      <c r="W74" s="177">
        <v>0</v>
      </c>
      <c r="X74" s="177">
        <v>0</v>
      </c>
      <c r="Y74" s="177">
        <v>0</v>
      </c>
      <c r="Z74" s="177">
        <v>0</v>
      </c>
      <c r="AA74" s="179">
        <v>25000</v>
      </c>
      <c r="AB74" s="76" t="s">
        <v>657</v>
      </c>
      <c r="AC74" s="179">
        <v>0</v>
      </c>
      <c r="AD74" s="76" t="s">
        <v>69</v>
      </c>
      <c r="AE74" s="179">
        <v>0</v>
      </c>
      <c r="AF74" s="183">
        <v>0</v>
      </c>
      <c r="AG74" s="77" t="s">
        <v>69</v>
      </c>
      <c r="AH74" s="183">
        <v>0</v>
      </c>
      <c r="AI74" s="77" t="s">
        <v>69</v>
      </c>
      <c r="AJ74" s="183">
        <v>0</v>
      </c>
      <c r="AK74" s="187">
        <v>0</v>
      </c>
      <c r="AL74" s="78" t="s">
        <v>69</v>
      </c>
      <c r="AM74" s="187">
        <v>0</v>
      </c>
      <c r="AN74" s="78" t="s">
        <v>69</v>
      </c>
      <c r="AO74" s="187">
        <v>0</v>
      </c>
      <c r="AP74" s="191">
        <v>0</v>
      </c>
      <c r="AQ74" s="94" t="s">
        <v>69</v>
      </c>
      <c r="AR74" s="191">
        <v>0</v>
      </c>
      <c r="AS74" s="108" t="s">
        <v>69</v>
      </c>
      <c r="AT74" s="192">
        <v>0</v>
      </c>
      <c r="AU74" s="193">
        <v>0</v>
      </c>
      <c r="AV74" s="109" t="s">
        <v>69</v>
      </c>
      <c r="AW74" s="193">
        <v>0</v>
      </c>
      <c r="AX74" s="109" t="s">
        <v>69</v>
      </c>
      <c r="AY74" s="177">
        <f t="shared" si="4"/>
        <v>25000</v>
      </c>
      <c r="AZ74" s="177">
        <f t="shared" si="5"/>
        <v>0</v>
      </c>
      <c r="BA74" s="93" t="s">
        <v>74</v>
      </c>
      <c r="BB74" s="177">
        <v>0</v>
      </c>
      <c r="BC74" s="177">
        <v>0</v>
      </c>
      <c r="BD74" s="177">
        <v>0</v>
      </c>
      <c r="BE74" s="177">
        <v>0</v>
      </c>
      <c r="BF74" s="177">
        <v>0</v>
      </c>
      <c r="BG74" s="177">
        <v>0</v>
      </c>
    </row>
    <row r="75" spans="1:59" s="89" customFormat="1" ht="31.5" x14ac:dyDescent="0.25">
      <c r="A75" s="28" t="s">
        <v>84</v>
      </c>
      <c r="B75" s="90">
        <v>6</v>
      </c>
      <c r="C75" s="90">
        <v>1</v>
      </c>
      <c r="D75" s="28" t="s">
        <v>763</v>
      </c>
      <c r="E75" s="91" t="s">
        <v>83</v>
      </c>
      <c r="F75" s="90" t="s">
        <v>764</v>
      </c>
      <c r="G75" s="91" t="s">
        <v>100</v>
      </c>
      <c r="H75" s="28">
        <v>54100</v>
      </c>
      <c r="I75" s="28" t="s">
        <v>478</v>
      </c>
      <c r="J75" s="28" t="s">
        <v>69</v>
      </c>
      <c r="K75" s="90" t="s">
        <v>69</v>
      </c>
      <c r="L75" s="92" t="s">
        <v>69</v>
      </c>
      <c r="M75" s="28" t="s">
        <v>260</v>
      </c>
      <c r="N75" s="93" t="s">
        <v>765</v>
      </c>
      <c r="O75" s="93" t="s">
        <v>764</v>
      </c>
      <c r="P75" s="93" t="s">
        <v>74</v>
      </c>
      <c r="Q75" s="93" t="s">
        <v>80</v>
      </c>
      <c r="R75" s="93" t="s">
        <v>80</v>
      </c>
      <c r="S75" s="93" t="s">
        <v>80</v>
      </c>
      <c r="T75" s="93" t="s">
        <v>766</v>
      </c>
      <c r="U75" s="99" t="s">
        <v>80</v>
      </c>
      <c r="V75" s="93" t="s">
        <v>145</v>
      </c>
      <c r="W75" s="177">
        <v>0</v>
      </c>
      <c r="X75" s="177">
        <v>0</v>
      </c>
      <c r="Y75" s="177">
        <v>0</v>
      </c>
      <c r="Z75" s="177">
        <v>0</v>
      </c>
      <c r="AA75" s="179">
        <v>0</v>
      </c>
      <c r="AB75" s="76" t="s">
        <v>69</v>
      </c>
      <c r="AC75" s="179">
        <v>30000</v>
      </c>
      <c r="AD75" s="76" t="s">
        <v>477</v>
      </c>
      <c r="AE75" s="179">
        <v>1300</v>
      </c>
      <c r="AF75" s="183">
        <v>0</v>
      </c>
      <c r="AG75" s="77" t="s">
        <v>69</v>
      </c>
      <c r="AH75" s="183">
        <v>100000</v>
      </c>
      <c r="AI75" s="77" t="s">
        <v>477</v>
      </c>
      <c r="AJ75" s="183">
        <v>0</v>
      </c>
      <c r="AK75" s="187">
        <v>0</v>
      </c>
      <c r="AL75" s="78" t="s">
        <v>69</v>
      </c>
      <c r="AM75" s="187">
        <v>250000</v>
      </c>
      <c r="AN75" s="78" t="s">
        <v>762</v>
      </c>
      <c r="AO75" s="187">
        <v>10000</v>
      </c>
      <c r="AP75" s="191">
        <v>0</v>
      </c>
      <c r="AQ75" s="94" t="s">
        <v>69</v>
      </c>
      <c r="AR75" s="191">
        <v>800000</v>
      </c>
      <c r="AS75" s="108" t="s">
        <v>518</v>
      </c>
      <c r="AT75" s="192">
        <v>40000</v>
      </c>
      <c r="AU75" s="193">
        <v>0</v>
      </c>
      <c r="AV75" s="109" t="s">
        <v>69</v>
      </c>
      <c r="AW75" s="193">
        <v>3000000</v>
      </c>
      <c r="AX75" s="109" t="s">
        <v>518</v>
      </c>
      <c r="AY75" s="177">
        <f t="shared" si="4"/>
        <v>0</v>
      </c>
      <c r="AZ75" s="177">
        <f t="shared" si="5"/>
        <v>4231300</v>
      </c>
      <c r="BA75" s="93" t="s">
        <v>145</v>
      </c>
      <c r="BB75" s="177">
        <v>200000</v>
      </c>
      <c r="BC75" s="177">
        <v>0</v>
      </c>
      <c r="BD75" s="177">
        <v>100000</v>
      </c>
      <c r="BE75" s="177">
        <v>100000</v>
      </c>
      <c r="BF75" s="177">
        <v>0</v>
      </c>
      <c r="BG75" s="177">
        <v>0</v>
      </c>
    </row>
    <row r="76" spans="1:59" s="89" customFormat="1" ht="47.25" x14ac:dyDescent="0.25">
      <c r="A76" s="28" t="s">
        <v>84</v>
      </c>
      <c r="B76" s="90">
        <v>9</v>
      </c>
      <c r="C76" s="90">
        <v>1</v>
      </c>
      <c r="D76" s="28" t="s">
        <v>530</v>
      </c>
      <c r="E76" s="91" t="s">
        <v>65</v>
      </c>
      <c r="F76" s="90" t="s">
        <v>531</v>
      </c>
      <c r="G76" s="91" t="s">
        <v>100</v>
      </c>
      <c r="H76" s="28">
        <v>21702</v>
      </c>
      <c r="I76" s="28" t="s">
        <v>532</v>
      </c>
      <c r="J76" s="28" t="s">
        <v>510</v>
      </c>
      <c r="K76" s="90" t="s">
        <v>533</v>
      </c>
      <c r="L76" s="92" t="s">
        <v>531</v>
      </c>
      <c r="M76" s="28" t="s">
        <v>140</v>
      </c>
      <c r="N76" s="93" t="s">
        <v>534</v>
      </c>
      <c r="O76" s="93" t="s">
        <v>531</v>
      </c>
      <c r="P76" s="93" t="s">
        <v>145</v>
      </c>
      <c r="Q76" s="93" t="s">
        <v>73</v>
      </c>
      <c r="R76" s="93" t="s">
        <v>73</v>
      </c>
      <c r="S76" s="93" t="s">
        <v>73</v>
      </c>
      <c r="T76" s="93" t="s">
        <v>73</v>
      </c>
      <c r="U76" s="99">
        <v>2034</v>
      </c>
      <c r="V76" s="93" t="s">
        <v>145</v>
      </c>
      <c r="W76" s="177">
        <v>0</v>
      </c>
      <c r="X76" s="177">
        <v>0</v>
      </c>
      <c r="Y76" s="177">
        <v>0</v>
      </c>
      <c r="Z76" s="177">
        <v>1601000</v>
      </c>
      <c r="AA76" s="179">
        <v>0</v>
      </c>
      <c r="AB76" s="76" t="s">
        <v>69</v>
      </c>
      <c r="AC76" s="179">
        <v>0</v>
      </c>
      <c r="AD76" s="76" t="s">
        <v>69</v>
      </c>
      <c r="AE76" s="179">
        <v>0</v>
      </c>
      <c r="AF76" s="183">
        <v>0</v>
      </c>
      <c r="AG76" s="77" t="s">
        <v>69</v>
      </c>
      <c r="AH76" s="183">
        <v>0</v>
      </c>
      <c r="AI76" s="77" t="s">
        <v>69</v>
      </c>
      <c r="AJ76" s="183">
        <v>0</v>
      </c>
      <c r="AK76" s="187">
        <v>0</v>
      </c>
      <c r="AL76" s="78" t="s">
        <v>69</v>
      </c>
      <c r="AM76" s="187">
        <v>0</v>
      </c>
      <c r="AN76" s="78" t="s">
        <v>69</v>
      </c>
      <c r="AO76" s="187">
        <v>0</v>
      </c>
      <c r="AP76" s="191">
        <v>0</v>
      </c>
      <c r="AQ76" s="94" t="s">
        <v>1448</v>
      </c>
      <c r="AR76" s="191">
        <v>0</v>
      </c>
      <c r="AS76" s="108" t="s">
        <v>69</v>
      </c>
      <c r="AT76" s="192">
        <v>100000</v>
      </c>
      <c r="AU76" s="193">
        <v>0</v>
      </c>
      <c r="AV76" s="109" t="s">
        <v>69</v>
      </c>
      <c r="AW76" s="193">
        <v>79450000</v>
      </c>
      <c r="AX76" s="109" t="s">
        <v>529</v>
      </c>
      <c r="AY76" s="177">
        <f t="shared" si="4"/>
        <v>0</v>
      </c>
      <c r="AZ76" s="177">
        <f t="shared" si="5"/>
        <v>81151000</v>
      </c>
      <c r="BA76" s="93" t="s">
        <v>145</v>
      </c>
      <c r="BB76" s="177">
        <v>0</v>
      </c>
      <c r="BC76" s="177">
        <v>50000</v>
      </c>
      <c r="BD76" s="177">
        <v>0</v>
      </c>
      <c r="BE76" s="177">
        <v>0</v>
      </c>
      <c r="BF76" s="177">
        <v>50000</v>
      </c>
      <c r="BG76" s="177">
        <v>0</v>
      </c>
    </row>
    <row r="77" spans="1:59" s="89" customFormat="1" ht="78.75" customHeight="1" x14ac:dyDescent="0.25">
      <c r="A77" s="28" t="s">
        <v>84</v>
      </c>
      <c r="B77" s="90">
        <v>6</v>
      </c>
      <c r="C77" s="90" t="s">
        <v>1432</v>
      </c>
      <c r="D77" s="28" t="s">
        <v>1577</v>
      </c>
      <c r="E77" s="91" t="s">
        <v>65</v>
      </c>
      <c r="F77" s="90" t="s">
        <v>1578</v>
      </c>
      <c r="G77" s="91" t="s">
        <v>100</v>
      </c>
      <c r="H77" s="28">
        <v>54100</v>
      </c>
      <c r="I77" s="28" t="s">
        <v>478</v>
      </c>
      <c r="J77" s="28" t="s">
        <v>510</v>
      </c>
      <c r="K77" s="90" t="s">
        <v>1581</v>
      </c>
      <c r="L77" s="92" t="s">
        <v>1582</v>
      </c>
      <c r="M77" s="28" t="s">
        <v>260</v>
      </c>
      <c r="N77" s="93" t="s">
        <v>1579</v>
      </c>
      <c r="O77" s="93" t="s">
        <v>1578</v>
      </c>
      <c r="P77" s="93" t="s">
        <v>74</v>
      </c>
      <c r="Q77" s="93" t="s">
        <v>1432</v>
      </c>
      <c r="R77" s="93" t="s">
        <v>80</v>
      </c>
      <c r="S77" s="93" t="s">
        <v>80</v>
      </c>
      <c r="T77" s="93" t="s">
        <v>80</v>
      </c>
      <c r="U77" s="99" t="s">
        <v>80</v>
      </c>
      <c r="V77" s="93" t="s">
        <v>74</v>
      </c>
      <c r="W77" s="177">
        <v>4238095.25</v>
      </c>
      <c r="X77" s="177">
        <v>8168578</v>
      </c>
      <c r="Y77" s="177">
        <v>0</v>
      </c>
      <c r="Z77" s="177">
        <v>118611.32</v>
      </c>
      <c r="AA77" s="179">
        <v>0</v>
      </c>
      <c r="AB77" s="76" t="s">
        <v>69</v>
      </c>
      <c r="AC77" s="179">
        <v>7100</v>
      </c>
      <c r="AD77" s="76" t="s">
        <v>1580</v>
      </c>
      <c r="AE77" s="179">
        <v>0</v>
      </c>
      <c r="AF77" s="183">
        <v>0</v>
      </c>
      <c r="AG77" s="77" t="s">
        <v>69</v>
      </c>
      <c r="AH77" s="183">
        <v>0</v>
      </c>
      <c r="AI77" s="77" t="s">
        <v>69</v>
      </c>
      <c r="AJ77" s="183">
        <v>0</v>
      </c>
      <c r="AK77" s="187">
        <v>0</v>
      </c>
      <c r="AL77" s="78" t="s">
        <v>69</v>
      </c>
      <c r="AM77" s="187">
        <v>0</v>
      </c>
      <c r="AN77" s="78" t="s">
        <v>69</v>
      </c>
      <c r="AO77" s="187">
        <v>0</v>
      </c>
      <c r="AP77" s="191">
        <v>0</v>
      </c>
      <c r="AQ77" s="94" t="s">
        <v>69</v>
      </c>
      <c r="AR77" s="191">
        <v>0</v>
      </c>
      <c r="AS77" s="108" t="s">
        <v>69</v>
      </c>
      <c r="AT77" s="192">
        <v>0</v>
      </c>
      <c r="AU77" s="193">
        <v>0</v>
      </c>
      <c r="AV77" s="109" t="s">
        <v>69</v>
      </c>
      <c r="AW77" s="193">
        <v>0</v>
      </c>
      <c r="AX77" s="109" t="s">
        <v>69</v>
      </c>
      <c r="AY77" s="177">
        <f>W77+Y77+AA77+AF77+AK77+AP77+AU77</f>
        <v>4238095.25</v>
      </c>
      <c r="AZ77" s="177">
        <f>X77+Z77+AC77+AE77+AH77+AJ77+AM77+AO77+AR77+AT77+AW77</f>
        <v>8294289.3200000003</v>
      </c>
      <c r="BA77" s="93" t="s">
        <v>74</v>
      </c>
      <c r="BB77" s="177">
        <v>0</v>
      </c>
      <c r="BC77" s="177">
        <v>0</v>
      </c>
      <c r="BD77" s="177">
        <v>0</v>
      </c>
      <c r="BE77" s="177">
        <v>0</v>
      </c>
      <c r="BF77" s="177">
        <v>0</v>
      </c>
      <c r="BG77" s="177">
        <v>0</v>
      </c>
    </row>
    <row r="78" spans="1:59" s="89" customFormat="1" ht="63" x14ac:dyDescent="0.25">
      <c r="A78" s="28" t="s">
        <v>87</v>
      </c>
      <c r="B78" s="90">
        <v>7</v>
      </c>
      <c r="C78" s="90" t="s">
        <v>1416</v>
      </c>
      <c r="D78" s="28" t="s">
        <v>525</v>
      </c>
      <c r="E78" s="91" t="s">
        <v>74</v>
      </c>
      <c r="F78" s="90" t="s">
        <v>526</v>
      </c>
      <c r="G78" s="91" t="s">
        <v>100</v>
      </c>
      <c r="H78" s="28">
        <v>12601</v>
      </c>
      <c r="I78" s="28" t="s">
        <v>521</v>
      </c>
      <c r="J78" s="28" t="s">
        <v>69</v>
      </c>
      <c r="K78" s="90" t="s">
        <v>69</v>
      </c>
      <c r="L78" s="92" t="s">
        <v>69</v>
      </c>
      <c r="M78" s="28" t="s">
        <v>140</v>
      </c>
      <c r="N78" s="93" t="s">
        <v>527</v>
      </c>
      <c r="O78" s="93" t="s">
        <v>526</v>
      </c>
      <c r="P78" s="93" t="s">
        <v>74</v>
      </c>
      <c r="Q78" s="93" t="s">
        <v>80</v>
      </c>
      <c r="R78" s="93" t="s">
        <v>80</v>
      </c>
      <c r="S78" s="93">
        <v>9</v>
      </c>
      <c r="T78" s="93" t="s">
        <v>80</v>
      </c>
      <c r="U78" s="99" t="s">
        <v>80</v>
      </c>
      <c r="V78" s="93" t="s">
        <v>145</v>
      </c>
      <c r="W78" s="177">
        <v>0</v>
      </c>
      <c r="X78" s="177">
        <v>0</v>
      </c>
      <c r="Y78" s="177">
        <v>0</v>
      </c>
      <c r="Z78" s="177">
        <v>0</v>
      </c>
      <c r="AA78" s="179">
        <v>0</v>
      </c>
      <c r="AB78" s="76" t="s">
        <v>69</v>
      </c>
      <c r="AC78" s="179">
        <v>0</v>
      </c>
      <c r="AD78" s="76" t="s">
        <v>69</v>
      </c>
      <c r="AE78" s="179">
        <v>0</v>
      </c>
      <c r="AF78" s="183">
        <v>0</v>
      </c>
      <c r="AG78" s="77" t="s">
        <v>69</v>
      </c>
      <c r="AH78" s="183">
        <v>0</v>
      </c>
      <c r="AI78" s="77" t="s">
        <v>69</v>
      </c>
      <c r="AJ78" s="183">
        <v>0</v>
      </c>
      <c r="AK78" s="187">
        <v>0</v>
      </c>
      <c r="AL78" s="78" t="s">
        <v>69</v>
      </c>
      <c r="AM78" s="187">
        <v>0</v>
      </c>
      <c r="AN78" s="78" t="s">
        <v>69</v>
      </c>
      <c r="AO78" s="187">
        <v>0</v>
      </c>
      <c r="AP78" s="191">
        <v>0</v>
      </c>
      <c r="AQ78" s="94" t="s">
        <v>69</v>
      </c>
      <c r="AR78" s="191">
        <v>0</v>
      </c>
      <c r="AS78" s="108" t="s">
        <v>69</v>
      </c>
      <c r="AT78" s="192">
        <v>0</v>
      </c>
      <c r="AU78" s="193">
        <v>0</v>
      </c>
      <c r="AV78" s="109" t="s">
        <v>69</v>
      </c>
      <c r="AW78" s="193">
        <v>250000</v>
      </c>
      <c r="AX78" s="109" t="s">
        <v>1418</v>
      </c>
      <c r="AY78" s="177">
        <f t="shared" ref="AY78" si="6">W78+Y78+AA78+AF78+AK78+AP78+AU78</f>
        <v>0</v>
      </c>
      <c r="AZ78" s="177">
        <f t="shared" ref="AZ78" si="7">X78+Z78+AC78+AE78+AH78+AJ78+AM78+AO78+AR78+AT78+AW78</f>
        <v>250000</v>
      </c>
      <c r="BA78" s="93" t="s">
        <v>145</v>
      </c>
      <c r="BB78" s="177">
        <v>0</v>
      </c>
      <c r="BC78" s="177">
        <v>200000</v>
      </c>
      <c r="BD78" s="177">
        <v>0</v>
      </c>
      <c r="BE78" s="177">
        <v>200000</v>
      </c>
      <c r="BF78" s="177">
        <v>0</v>
      </c>
      <c r="BG78" s="177">
        <v>0</v>
      </c>
    </row>
    <row r="79" spans="1:59" s="89" customFormat="1" ht="47.25" x14ac:dyDescent="0.25">
      <c r="A79" s="28" t="s">
        <v>84</v>
      </c>
      <c r="B79" s="90">
        <v>6</v>
      </c>
      <c r="C79" s="90" t="s">
        <v>1416</v>
      </c>
      <c r="D79" s="28" t="s">
        <v>793</v>
      </c>
      <c r="E79" s="91" t="s">
        <v>83</v>
      </c>
      <c r="F79" s="90" t="s">
        <v>794</v>
      </c>
      <c r="G79" s="91" t="s">
        <v>100</v>
      </c>
      <c r="H79" s="28">
        <v>54100</v>
      </c>
      <c r="I79" s="28" t="s">
        <v>478</v>
      </c>
      <c r="J79" s="28" t="s">
        <v>69</v>
      </c>
      <c r="K79" s="90" t="s">
        <v>69</v>
      </c>
      <c r="L79" s="92" t="s">
        <v>69</v>
      </c>
      <c r="M79" s="28" t="s">
        <v>260</v>
      </c>
      <c r="N79" s="93" t="s">
        <v>795</v>
      </c>
      <c r="O79" s="93" t="s">
        <v>794</v>
      </c>
      <c r="P79" s="93" t="s">
        <v>74</v>
      </c>
      <c r="Q79" s="93" t="s">
        <v>80</v>
      </c>
      <c r="R79" s="93" t="s">
        <v>80</v>
      </c>
      <c r="S79" s="93" t="s">
        <v>80</v>
      </c>
      <c r="T79" s="93" t="s">
        <v>80</v>
      </c>
      <c r="U79" s="99">
        <v>2035</v>
      </c>
      <c r="V79" s="93" t="s">
        <v>145</v>
      </c>
      <c r="W79" s="177">
        <v>0</v>
      </c>
      <c r="X79" s="177">
        <v>0</v>
      </c>
      <c r="Y79" s="177">
        <v>0</v>
      </c>
      <c r="Z79" s="177">
        <v>0</v>
      </c>
      <c r="AA79" s="179">
        <v>0</v>
      </c>
      <c r="AB79" s="76" t="s">
        <v>69</v>
      </c>
      <c r="AC79" s="179">
        <v>0</v>
      </c>
      <c r="AD79" s="76" t="s">
        <v>69</v>
      </c>
      <c r="AE79" s="179">
        <v>0</v>
      </c>
      <c r="AF79" s="183">
        <v>0</v>
      </c>
      <c r="AG79" s="77" t="s">
        <v>69</v>
      </c>
      <c r="AH79" s="183">
        <v>0</v>
      </c>
      <c r="AI79" s="77" t="s">
        <v>69</v>
      </c>
      <c r="AJ79" s="183">
        <v>0</v>
      </c>
      <c r="AK79" s="187">
        <v>0</v>
      </c>
      <c r="AL79" s="78" t="s">
        <v>69</v>
      </c>
      <c r="AM79" s="187">
        <v>0</v>
      </c>
      <c r="AN79" s="78" t="s">
        <v>69</v>
      </c>
      <c r="AO79" s="187">
        <v>0</v>
      </c>
      <c r="AP79" s="191">
        <v>0</v>
      </c>
      <c r="AQ79" s="94" t="s">
        <v>69</v>
      </c>
      <c r="AR79" s="191">
        <v>50000</v>
      </c>
      <c r="AS79" s="108" t="s">
        <v>477</v>
      </c>
      <c r="AT79" s="192">
        <v>2500</v>
      </c>
      <c r="AU79" s="193">
        <v>0</v>
      </c>
      <c r="AV79" s="109" t="s">
        <v>69</v>
      </c>
      <c r="AW79" s="193">
        <v>0</v>
      </c>
      <c r="AX79" s="109" t="s">
        <v>69</v>
      </c>
      <c r="AY79" s="177">
        <f t="shared" si="4"/>
        <v>0</v>
      </c>
      <c r="AZ79" s="177">
        <f t="shared" si="5"/>
        <v>52500</v>
      </c>
      <c r="BA79" s="93" t="s">
        <v>74</v>
      </c>
      <c r="BB79" s="177">
        <v>0</v>
      </c>
      <c r="BC79" s="177">
        <v>0</v>
      </c>
      <c r="BD79" s="177">
        <v>0</v>
      </c>
      <c r="BE79" s="177">
        <v>0</v>
      </c>
      <c r="BF79" s="177">
        <v>0</v>
      </c>
      <c r="BG79" s="177">
        <v>0</v>
      </c>
    </row>
    <row r="80" spans="1:59" s="89" customFormat="1" ht="47.25" x14ac:dyDescent="0.25">
      <c r="A80" s="28" t="s">
        <v>84</v>
      </c>
      <c r="B80" s="90">
        <v>6</v>
      </c>
      <c r="C80" s="90" t="s">
        <v>1416</v>
      </c>
      <c r="D80" s="28" t="s">
        <v>784</v>
      </c>
      <c r="E80" s="91" t="s">
        <v>83</v>
      </c>
      <c r="F80" s="90" t="s">
        <v>785</v>
      </c>
      <c r="G80" s="91" t="s">
        <v>100</v>
      </c>
      <c r="H80" s="28">
        <v>54100</v>
      </c>
      <c r="I80" s="28" t="s">
        <v>478</v>
      </c>
      <c r="J80" s="28" t="s">
        <v>69</v>
      </c>
      <c r="K80" s="90" t="s">
        <v>69</v>
      </c>
      <c r="L80" s="92" t="s">
        <v>69</v>
      </c>
      <c r="M80" s="28" t="s">
        <v>260</v>
      </c>
      <c r="N80" s="93" t="s">
        <v>786</v>
      </c>
      <c r="O80" s="93" t="s">
        <v>785</v>
      </c>
      <c r="P80" s="93" t="s">
        <v>74</v>
      </c>
      <c r="Q80" s="93" t="s">
        <v>80</v>
      </c>
      <c r="R80" s="93" t="s">
        <v>80</v>
      </c>
      <c r="S80" s="93">
        <v>7</v>
      </c>
      <c r="T80" s="93" t="s">
        <v>80</v>
      </c>
      <c r="U80" s="99" t="s">
        <v>80</v>
      </c>
      <c r="V80" s="93" t="s">
        <v>145</v>
      </c>
      <c r="W80" s="177">
        <v>0</v>
      </c>
      <c r="X80" s="177">
        <v>0</v>
      </c>
      <c r="Y80" s="177">
        <v>0</v>
      </c>
      <c r="Z80" s="177">
        <v>0</v>
      </c>
      <c r="AA80" s="179">
        <v>0</v>
      </c>
      <c r="AB80" s="76" t="s">
        <v>69</v>
      </c>
      <c r="AC80" s="179">
        <v>0</v>
      </c>
      <c r="AD80" s="76" t="s">
        <v>69</v>
      </c>
      <c r="AE80" s="179">
        <v>0</v>
      </c>
      <c r="AF80" s="183">
        <v>0</v>
      </c>
      <c r="AG80" s="77" t="s">
        <v>69</v>
      </c>
      <c r="AH80" s="183">
        <v>0</v>
      </c>
      <c r="AI80" s="77" t="s">
        <v>69</v>
      </c>
      <c r="AJ80" s="183">
        <v>0</v>
      </c>
      <c r="AK80" s="187">
        <v>0</v>
      </c>
      <c r="AL80" s="78" t="s">
        <v>69</v>
      </c>
      <c r="AM80" s="187">
        <v>30000</v>
      </c>
      <c r="AN80" s="78" t="s">
        <v>477</v>
      </c>
      <c r="AO80" s="187">
        <v>1500</v>
      </c>
      <c r="AP80" s="191">
        <v>0</v>
      </c>
      <c r="AQ80" s="94" t="s">
        <v>69</v>
      </c>
      <c r="AR80" s="191">
        <v>60000</v>
      </c>
      <c r="AS80" s="108" t="s">
        <v>477</v>
      </c>
      <c r="AT80" s="192">
        <v>3000</v>
      </c>
      <c r="AU80" s="193">
        <v>0</v>
      </c>
      <c r="AV80" s="109" t="s">
        <v>69</v>
      </c>
      <c r="AW80" s="193">
        <v>300000</v>
      </c>
      <c r="AX80" s="109" t="s">
        <v>752</v>
      </c>
      <c r="AY80" s="177">
        <f t="shared" si="4"/>
        <v>0</v>
      </c>
      <c r="AZ80" s="177">
        <f t="shared" si="5"/>
        <v>394500</v>
      </c>
      <c r="BA80" s="93" t="s">
        <v>145</v>
      </c>
      <c r="BB80" s="177">
        <v>0</v>
      </c>
      <c r="BC80" s="177">
        <v>30000</v>
      </c>
      <c r="BD80" s="177">
        <v>0</v>
      </c>
      <c r="BE80" s="177">
        <v>30000</v>
      </c>
      <c r="BF80" s="177">
        <v>0</v>
      </c>
      <c r="BG80" s="177">
        <v>0</v>
      </c>
    </row>
    <row r="81" spans="1:59" s="89" customFormat="1" ht="31.5" x14ac:dyDescent="0.25">
      <c r="A81" s="28" t="s">
        <v>84</v>
      </c>
      <c r="B81" s="90">
        <v>6</v>
      </c>
      <c r="C81" s="90" t="s">
        <v>1416</v>
      </c>
      <c r="D81" s="28" t="s">
        <v>743</v>
      </c>
      <c r="E81" s="91" t="s">
        <v>83</v>
      </c>
      <c r="F81" s="90" t="s">
        <v>744</v>
      </c>
      <c r="G81" s="91" t="s">
        <v>100</v>
      </c>
      <c r="H81" s="28">
        <v>54100</v>
      </c>
      <c r="I81" s="28" t="s">
        <v>478</v>
      </c>
      <c r="J81" s="28" t="s">
        <v>69</v>
      </c>
      <c r="K81" s="90" t="s">
        <v>69</v>
      </c>
      <c r="L81" s="92" t="s">
        <v>69</v>
      </c>
      <c r="M81" s="28" t="s">
        <v>260</v>
      </c>
      <c r="N81" s="93" t="s">
        <v>745</v>
      </c>
      <c r="O81" s="93" t="s">
        <v>1415</v>
      </c>
      <c r="P81" s="93" t="s">
        <v>74</v>
      </c>
      <c r="Q81" s="93" t="s">
        <v>80</v>
      </c>
      <c r="R81" s="93" t="s">
        <v>80</v>
      </c>
      <c r="S81" s="93" t="s">
        <v>80</v>
      </c>
      <c r="T81" s="93" t="s">
        <v>80</v>
      </c>
      <c r="U81" s="99">
        <v>2030</v>
      </c>
      <c r="V81" s="93" t="s">
        <v>145</v>
      </c>
      <c r="W81" s="177">
        <v>0</v>
      </c>
      <c r="X81" s="177">
        <v>0</v>
      </c>
      <c r="Y81" s="177">
        <v>0</v>
      </c>
      <c r="Z81" s="177">
        <v>0</v>
      </c>
      <c r="AA81" s="179">
        <v>0</v>
      </c>
      <c r="AB81" s="76" t="s">
        <v>69</v>
      </c>
      <c r="AC81" s="179">
        <v>50000</v>
      </c>
      <c r="AD81" s="76" t="s">
        <v>539</v>
      </c>
      <c r="AE81" s="179">
        <v>2500</v>
      </c>
      <c r="AF81" s="183">
        <v>0</v>
      </c>
      <c r="AG81" s="77" t="s">
        <v>69</v>
      </c>
      <c r="AH81" s="183">
        <v>50000</v>
      </c>
      <c r="AI81" s="77" t="s">
        <v>477</v>
      </c>
      <c r="AJ81" s="183">
        <v>2500</v>
      </c>
      <c r="AK81" s="187">
        <v>0</v>
      </c>
      <c r="AL81" s="78" t="s">
        <v>69</v>
      </c>
      <c r="AM81" s="187">
        <v>50000</v>
      </c>
      <c r="AN81" s="78" t="s">
        <v>477</v>
      </c>
      <c r="AO81" s="187">
        <v>2500</v>
      </c>
      <c r="AP81" s="191">
        <v>0</v>
      </c>
      <c r="AQ81" s="94" t="s">
        <v>69</v>
      </c>
      <c r="AR81" s="191">
        <v>100000</v>
      </c>
      <c r="AS81" s="108" t="s">
        <v>518</v>
      </c>
      <c r="AT81" s="192">
        <v>5000</v>
      </c>
      <c r="AU81" s="193">
        <v>0</v>
      </c>
      <c r="AV81" s="109" t="s">
        <v>69</v>
      </c>
      <c r="AW81" s="193">
        <v>4000000</v>
      </c>
      <c r="AX81" s="109" t="s">
        <v>518</v>
      </c>
      <c r="AY81" s="177">
        <f t="shared" si="4"/>
        <v>0</v>
      </c>
      <c r="AZ81" s="177">
        <f t="shared" si="5"/>
        <v>4262500</v>
      </c>
      <c r="BA81" s="93" t="s">
        <v>74</v>
      </c>
      <c r="BB81" s="177">
        <v>0</v>
      </c>
      <c r="BC81" s="177">
        <v>0</v>
      </c>
      <c r="BD81" s="177">
        <v>0</v>
      </c>
      <c r="BE81" s="177">
        <v>0</v>
      </c>
      <c r="BF81" s="177">
        <v>0</v>
      </c>
      <c r="BG81" s="177">
        <v>0</v>
      </c>
    </row>
    <row r="82" spans="1:59" s="89" customFormat="1" ht="31.5" x14ac:dyDescent="0.25">
      <c r="A82" s="28" t="s">
        <v>84</v>
      </c>
      <c r="B82" s="90">
        <v>6</v>
      </c>
      <c r="C82" s="90" t="s">
        <v>1416</v>
      </c>
      <c r="D82" s="28" t="s">
        <v>787</v>
      </c>
      <c r="E82" s="91" t="s">
        <v>83</v>
      </c>
      <c r="F82" s="90" t="s">
        <v>1476</v>
      </c>
      <c r="G82" s="91" t="s">
        <v>100</v>
      </c>
      <c r="H82" s="28">
        <v>54100</v>
      </c>
      <c r="I82" s="28" t="s">
        <v>478</v>
      </c>
      <c r="J82" s="28" t="s">
        <v>69</v>
      </c>
      <c r="K82" s="90" t="s">
        <v>69</v>
      </c>
      <c r="L82" s="92" t="s">
        <v>69</v>
      </c>
      <c r="M82" s="28" t="s">
        <v>260</v>
      </c>
      <c r="N82" s="93" t="s">
        <v>788</v>
      </c>
      <c r="O82" s="93" t="s">
        <v>1476</v>
      </c>
      <c r="P82" s="93" t="s">
        <v>74</v>
      </c>
      <c r="Q82" s="93" t="s">
        <v>80</v>
      </c>
      <c r="R82" s="93" t="s">
        <v>80</v>
      </c>
      <c r="S82" s="93" t="s">
        <v>80</v>
      </c>
      <c r="T82" s="93" t="s">
        <v>80</v>
      </c>
      <c r="U82" s="99" t="s">
        <v>80</v>
      </c>
      <c r="V82" s="93" t="s">
        <v>145</v>
      </c>
      <c r="W82" s="177">
        <v>0</v>
      </c>
      <c r="X82" s="177">
        <v>0</v>
      </c>
      <c r="Y82" s="177">
        <v>0</v>
      </c>
      <c r="Z82" s="177">
        <v>0</v>
      </c>
      <c r="AA82" s="179">
        <v>0</v>
      </c>
      <c r="AB82" s="76" t="s">
        <v>69</v>
      </c>
      <c r="AC82" s="179">
        <v>0</v>
      </c>
      <c r="AD82" s="76" t="s">
        <v>69</v>
      </c>
      <c r="AE82" s="179">
        <v>0</v>
      </c>
      <c r="AF82" s="183">
        <v>0</v>
      </c>
      <c r="AG82" s="77" t="s">
        <v>69</v>
      </c>
      <c r="AH82" s="183">
        <v>0</v>
      </c>
      <c r="AI82" s="77" t="s">
        <v>69</v>
      </c>
      <c r="AJ82" s="183">
        <v>0</v>
      </c>
      <c r="AK82" s="187">
        <v>0</v>
      </c>
      <c r="AL82" s="78" t="s">
        <v>69</v>
      </c>
      <c r="AM82" s="187">
        <v>10000</v>
      </c>
      <c r="AN82" s="78" t="s">
        <v>477</v>
      </c>
      <c r="AO82" s="187">
        <v>500</v>
      </c>
      <c r="AP82" s="191">
        <v>0</v>
      </c>
      <c r="AQ82" s="94" t="s">
        <v>69</v>
      </c>
      <c r="AR82" s="191">
        <v>40000</v>
      </c>
      <c r="AS82" s="108" t="s">
        <v>477</v>
      </c>
      <c r="AT82" s="192">
        <v>2000</v>
      </c>
      <c r="AU82" s="193">
        <v>0</v>
      </c>
      <c r="AV82" s="109" t="s">
        <v>69</v>
      </c>
      <c r="AW82" s="193">
        <v>850000</v>
      </c>
      <c r="AX82" s="109" t="s">
        <v>752</v>
      </c>
      <c r="AY82" s="177">
        <f t="shared" si="4"/>
        <v>0</v>
      </c>
      <c r="AZ82" s="177">
        <f t="shared" si="5"/>
        <v>902500</v>
      </c>
      <c r="BA82" s="93" t="s">
        <v>145</v>
      </c>
      <c r="BB82" s="177">
        <v>0</v>
      </c>
      <c r="BC82" s="177">
        <v>95000</v>
      </c>
      <c r="BD82" s="177">
        <v>0</v>
      </c>
      <c r="BE82" s="177">
        <v>10000</v>
      </c>
      <c r="BF82" s="177">
        <v>40000</v>
      </c>
      <c r="BG82" s="177">
        <v>45000</v>
      </c>
    </row>
    <row r="83" spans="1:59" s="89" customFormat="1" ht="47.25" x14ac:dyDescent="0.25">
      <c r="A83" s="28" t="s">
        <v>84</v>
      </c>
      <c r="B83" s="90">
        <v>6</v>
      </c>
      <c r="C83" s="90" t="s">
        <v>1416</v>
      </c>
      <c r="D83" s="28" t="s">
        <v>753</v>
      </c>
      <c r="E83" s="91" t="s">
        <v>83</v>
      </c>
      <c r="F83" s="90" t="s">
        <v>1477</v>
      </c>
      <c r="G83" s="91" t="s">
        <v>100</v>
      </c>
      <c r="H83" s="28">
        <v>54100</v>
      </c>
      <c r="I83" s="28" t="s">
        <v>478</v>
      </c>
      <c r="J83" s="28" t="s">
        <v>69</v>
      </c>
      <c r="K83" s="90" t="s">
        <v>69</v>
      </c>
      <c r="L83" s="92" t="s">
        <v>69</v>
      </c>
      <c r="M83" s="28" t="s">
        <v>260</v>
      </c>
      <c r="N83" s="93" t="s">
        <v>754</v>
      </c>
      <c r="O83" s="93" t="s">
        <v>1477</v>
      </c>
      <c r="P83" s="93" t="s">
        <v>74</v>
      </c>
      <c r="Q83" s="93" t="s">
        <v>80</v>
      </c>
      <c r="R83" s="93" t="s">
        <v>80</v>
      </c>
      <c r="S83" s="93" t="s">
        <v>80</v>
      </c>
      <c r="T83" s="93" t="s">
        <v>80</v>
      </c>
      <c r="U83" s="99">
        <v>2033</v>
      </c>
      <c r="V83" s="93" t="s">
        <v>145</v>
      </c>
      <c r="W83" s="177">
        <v>0</v>
      </c>
      <c r="X83" s="177">
        <v>0</v>
      </c>
      <c r="Y83" s="177">
        <v>0</v>
      </c>
      <c r="Z83" s="177">
        <v>0</v>
      </c>
      <c r="AA83" s="179">
        <v>0</v>
      </c>
      <c r="AB83" s="76" t="s">
        <v>69</v>
      </c>
      <c r="AC83" s="179">
        <v>0</v>
      </c>
      <c r="AD83" s="76" t="s">
        <v>69</v>
      </c>
      <c r="AE83" s="179">
        <v>0</v>
      </c>
      <c r="AF83" s="183">
        <v>0</v>
      </c>
      <c r="AG83" s="77" t="s">
        <v>69</v>
      </c>
      <c r="AH83" s="183">
        <v>0</v>
      </c>
      <c r="AI83" s="77" t="s">
        <v>69</v>
      </c>
      <c r="AJ83" s="183">
        <v>0</v>
      </c>
      <c r="AK83" s="187">
        <v>0</v>
      </c>
      <c r="AL83" s="78" t="s">
        <v>69</v>
      </c>
      <c r="AM83" s="187">
        <v>30000</v>
      </c>
      <c r="AN83" s="78" t="s">
        <v>477</v>
      </c>
      <c r="AO83" s="187">
        <v>1500</v>
      </c>
      <c r="AP83" s="191">
        <v>0</v>
      </c>
      <c r="AQ83" s="94" t="s">
        <v>69</v>
      </c>
      <c r="AR83" s="191">
        <v>60000</v>
      </c>
      <c r="AS83" s="108" t="s">
        <v>477</v>
      </c>
      <c r="AT83" s="192">
        <v>3000</v>
      </c>
      <c r="AU83" s="193">
        <v>0</v>
      </c>
      <c r="AV83" s="109" t="s">
        <v>69</v>
      </c>
      <c r="AW83" s="193">
        <v>570000</v>
      </c>
      <c r="AX83" s="109" t="s">
        <v>481</v>
      </c>
      <c r="AY83" s="177">
        <f t="shared" si="4"/>
        <v>0</v>
      </c>
      <c r="AZ83" s="177">
        <f t="shared" si="5"/>
        <v>664500</v>
      </c>
      <c r="BA83" s="93" t="s">
        <v>74</v>
      </c>
      <c r="BB83" s="177">
        <v>0</v>
      </c>
      <c r="BC83" s="177">
        <v>0</v>
      </c>
      <c r="BD83" s="177">
        <v>0</v>
      </c>
      <c r="BE83" s="177">
        <v>0</v>
      </c>
      <c r="BF83" s="177">
        <v>0</v>
      </c>
      <c r="BG83" s="177">
        <v>0</v>
      </c>
    </row>
    <row r="84" spans="1:59" s="105" customFormat="1" ht="15.75" x14ac:dyDescent="0.3">
      <c r="A84" s="31"/>
      <c r="B84" s="31"/>
      <c r="C84" s="31"/>
      <c r="D84" s="31"/>
      <c r="E84" s="31"/>
      <c r="F84" s="31"/>
      <c r="G84" s="31"/>
      <c r="H84" s="31"/>
      <c r="I84" s="31"/>
      <c r="J84" s="31"/>
      <c r="K84" s="31"/>
      <c r="L84" s="31"/>
      <c r="M84" s="31"/>
      <c r="N84" s="31"/>
      <c r="O84" s="97" t="s">
        <v>1405</v>
      </c>
      <c r="P84" s="103"/>
      <c r="Q84" s="104"/>
      <c r="R84" s="104"/>
      <c r="S84" s="104"/>
      <c r="T84" s="104"/>
      <c r="U84" s="104"/>
      <c r="V84" s="104"/>
      <c r="W84" s="52">
        <f t="shared" ref="W84:BG84" si="8">SUM(W5:W83)</f>
        <v>5633784.1500000004</v>
      </c>
      <c r="X84" s="52">
        <f t="shared" si="8"/>
        <v>42881750.120000005</v>
      </c>
      <c r="Y84" s="52">
        <f t="shared" si="8"/>
        <v>340900</v>
      </c>
      <c r="Z84" s="52">
        <f t="shared" si="8"/>
        <v>40270785.329999991</v>
      </c>
      <c r="AA84" s="179">
        <f t="shared" si="8"/>
        <v>4575000</v>
      </c>
      <c r="AB84" s="76">
        <f t="shared" si="8"/>
        <v>0</v>
      </c>
      <c r="AC84" s="179">
        <f t="shared" si="8"/>
        <v>46273700</v>
      </c>
      <c r="AD84" s="76">
        <f t="shared" si="8"/>
        <v>0</v>
      </c>
      <c r="AE84" s="179">
        <f t="shared" si="8"/>
        <v>749800</v>
      </c>
      <c r="AF84" s="63">
        <f t="shared" si="8"/>
        <v>5002100</v>
      </c>
      <c r="AG84" s="218">
        <f t="shared" si="8"/>
        <v>0</v>
      </c>
      <c r="AH84" s="63">
        <f t="shared" si="8"/>
        <v>63546000</v>
      </c>
      <c r="AI84" s="218">
        <f t="shared" si="8"/>
        <v>0</v>
      </c>
      <c r="AJ84" s="63">
        <f t="shared" si="8"/>
        <v>670000</v>
      </c>
      <c r="AK84" s="67">
        <f t="shared" si="8"/>
        <v>3402900</v>
      </c>
      <c r="AL84" s="238">
        <f t="shared" si="8"/>
        <v>0</v>
      </c>
      <c r="AM84" s="67">
        <f t="shared" si="8"/>
        <v>44466800</v>
      </c>
      <c r="AN84" s="238">
        <f t="shared" si="8"/>
        <v>0</v>
      </c>
      <c r="AO84" s="67">
        <f t="shared" si="8"/>
        <v>340000</v>
      </c>
      <c r="AP84" s="71">
        <f t="shared" si="8"/>
        <v>75900</v>
      </c>
      <c r="AQ84" s="222">
        <f t="shared" si="8"/>
        <v>0</v>
      </c>
      <c r="AR84" s="71">
        <f t="shared" si="8"/>
        <v>14122000</v>
      </c>
      <c r="AS84" s="222">
        <f t="shared" si="8"/>
        <v>0</v>
      </c>
      <c r="AT84" s="71">
        <f t="shared" si="8"/>
        <v>350500</v>
      </c>
      <c r="AU84" s="52">
        <f t="shared" si="8"/>
        <v>0</v>
      </c>
      <c r="AV84" s="203">
        <f t="shared" si="8"/>
        <v>0</v>
      </c>
      <c r="AW84" s="52">
        <f t="shared" si="8"/>
        <v>113352400</v>
      </c>
      <c r="AX84" s="203">
        <f t="shared" si="8"/>
        <v>0</v>
      </c>
      <c r="AY84" s="52">
        <f t="shared" si="8"/>
        <v>19030584.149999999</v>
      </c>
      <c r="AZ84" s="52">
        <f t="shared" si="8"/>
        <v>367023735.44999999</v>
      </c>
      <c r="BA84" s="52">
        <f t="shared" si="8"/>
        <v>0</v>
      </c>
      <c r="BB84" s="52">
        <f t="shared" si="8"/>
        <v>43697000</v>
      </c>
      <c r="BC84" s="52">
        <f t="shared" si="8"/>
        <v>9007600</v>
      </c>
      <c r="BD84" s="52">
        <f t="shared" si="8"/>
        <v>36458000</v>
      </c>
      <c r="BE84" s="52">
        <f t="shared" si="8"/>
        <v>15301600</v>
      </c>
      <c r="BF84" s="52">
        <f t="shared" si="8"/>
        <v>900000</v>
      </c>
      <c r="BG84" s="52">
        <f t="shared" si="8"/>
        <v>45000</v>
      </c>
    </row>
    <row r="85" spans="1:59" s="131" customFormat="1" ht="15.75" x14ac:dyDescent="0.3">
      <c r="A85" s="154"/>
      <c r="B85" s="154"/>
      <c r="C85" s="154"/>
      <c r="D85" s="154"/>
      <c r="E85" s="154"/>
      <c r="F85" s="154"/>
      <c r="G85" s="154"/>
      <c r="H85" s="154"/>
      <c r="I85" s="154"/>
      <c r="J85" s="154"/>
      <c r="K85" s="154"/>
      <c r="L85" s="154"/>
      <c r="M85" s="154"/>
      <c r="N85" s="154"/>
      <c r="O85" s="128" t="s">
        <v>1425</v>
      </c>
      <c r="P85" s="129"/>
      <c r="Q85" s="130"/>
      <c r="R85" s="130"/>
      <c r="S85" s="130"/>
      <c r="T85" s="130"/>
      <c r="U85" s="130"/>
      <c r="V85" s="130"/>
      <c r="W85" s="178">
        <f ca="1">SUMIF($C$5:W83,"99",W5:W83)</f>
        <v>0</v>
      </c>
      <c r="X85" s="178">
        <f ca="1">SUMIF($C$5:X83,"99",X5:X83)</f>
        <v>0</v>
      </c>
      <c r="Y85" s="178">
        <f ca="1">SUMIF($C$5:Y83,"99",Y5:Y83)</f>
        <v>0</v>
      </c>
      <c r="Z85" s="178">
        <f ca="1">SUMIF($C$5:Z83,"99",Z5:Z83)</f>
        <v>0</v>
      </c>
      <c r="AA85" s="179">
        <f ca="1">SUMIF($C$5:AA83,"99",AA5:AA83)</f>
        <v>0</v>
      </c>
      <c r="AB85" s="76">
        <f ca="1">SUMIF($C$5:AB83,"99",AB5:AB83)</f>
        <v>0</v>
      </c>
      <c r="AC85" s="179">
        <f ca="1">SUMIF($C$5:AC83,"99",AC5:AC83)</f>
        <v>50000</v>
      </c>
      <c r="AD85" s="76">
        <f ca="1">SUMIF($C$5:AD83,"99",AD5:AD83)</f>
        <v>0</v>
      </c>
      <c r="AE85" s="179">
        <f ca="1">SUMIF($C$5:AE83,"99",AE5:AE83)</f>
        <v>2500</v>
      </c>
      <c r="AF85" s="236">
        <f ca="1">SUMIF($C$5:AF83,"99",AF5:AF83)</f>
        <v>0</v>
      </c>
      <c r="AG85" s="237">
        <f ca="1">SUMIF($C$5:AG83,"99",AG5:AG83)</f>
        <v>0</v>
      </c>
      <c r="AH85" s="236">
        <f ca="1">SUMIF($C$5:AH83,"99",AH5:AH83)</f>
        <v>50000</v>
      </c>
      <c r="AI85" s="237">
        <f ca="1">SUMIF($C$5:AI83,"99",AI5:AI83)</f>
        <v>0</v>
      </c>
      <c r="AJ85" s="236">
        <f ca="1">SUMIF($C$5:AJ83,"99",AJ5:AJ83)</f>
        <v>2500</v>
      </c>
      <c r="AK85" s="239">
        <f ca="1">SUMIF($C$5:AK83,"99",AK5:AK83)</f>
        <v>0</v>
      </c>
      <c r="AL85" s="240">
        <f ca="1">SUMIF($C$5:AL83,"99",AL5:AL83)</f>
        <v>0</v>
      </c>
      <c r="AM85" s="239">
        <f ca="1">SUMIF($C$5:AM83,"99",AM5:AM83)</f>
        <v>120000</v>
      </c>
      <c r="AN85" s="240">
        <f ca="1">SUMIF($C$5:AN83,"99",AN5:AN83)</f>
        <v>0</v>
      </c>
      <c r="AO85" s="239">
        <f ca="1">SUMIF($C$5:AO83,"99",AO5:AO83)</f>
        <v>6000</v>
      </c>
      <c r="AP85" s="241">
        <f ca="1">SUMIF($C$5:AP83,"99",AP5:AP83)</f>
        <v>0</v>
      </c>
      <c r="AQ85" s="242">
        <f ca="1">SUMIF($C$5:AQ83,"99",AQ5:AQ83)</f>
        <v>0</v>
      </c>
      <c r="AR85" s="241">
        <f ca="1">SUMIF($C$5:AR83,"99",AR5:AR83)</f>
        <v>310000</v>
      </c>
      <c r="AS85" s="242">
        <f ca="1">SUMIF($C$5:AS83,"99",AS5:AS83)</f>
        <v>0</v>
      </c>
      <c r="AT85" s="241">
        <f ca="1">SUMIF($C$5:AT83,"99",AT5:AT83)</f>
        <v>15500</v>
      </c>
      <c r="AU85" s="178">
        <f ca="1">SUMIF($C$5:AU83,"99",AU5:AU83)</f>
        <v>0</v>
      </c>
      <c r="AV85" s="204">
        <f ca="1">SUMIF($C$5:AV83,"99",AV5:AV83)</f>
        <v>0</v>
      </c>
      <c r="AW85" s="178">
        <f ca="1">SUMIF($C$5:AW83,"99",AW5:AW83)</f>
        <v>5970000</v>
      </c>
      <c r="AX85" s="204">
        <f ca="1">SUMIF($C$5:AX83,"99",AX5:AX83)</f>
        <v>0</v>
      </c>
      <c r="AY85" s="178">
        <f ca="1">SUMIF($C$5:AY83,"99",AY5:AY83)</f>
        <v>0</v>
      </c>
      <c r="AZ85" s="178">
        <f ca="1">SUMIF($C$5:AZ83,"99",AZ5:AZ83)</f>
        <v>6526500</v>
      </c>
      <c r="BA85" s="130">
        <f ca="1">SUMIF($C$5:BA83,"99",BA5:BA83)</f>
        <v>0</v>
      </c>
      <c r="BB85" s="178">
        <f ca="1">SUMIF($C$5:BB83,"99",BB5:BB83)</f>
        <v>0</v>
      </c>
      <c r="BC85" s="178">
        <f ca="1">SUMIF($C$5:BC83,"99",BC5:BC83)</f>
        <v>325000</v>
      </c>
      <c r="BD85" s="178">
        <f ca="1">SUMIF($C$5:BD83,"99",BD5:BD83)</f>
        <v>0</v>
      </c>
      <c r="BE85" s="178">
        <f ca="1">SUMIF($C$5:BE83,"99",BE5:BE83)</f>
        <v>240000</v>
      </c>
      <c r="BF85" s="178">
        <f ca="1">SUMIF($C$5:BF83,"99",BF5:BF83)</f>
        <v>40000</v>
      </c>
      <c r="BG85" s="178">
        <f ca="1">SUMIF($C$5:BG83,"99",BG5:BG83)</f>
        <v>45000</v>
      </c>
    </row>
  </sheetData>
  <autoFilter ref="A4:BG85" xr:uid="{256FC823-45D5-4560-95CF-3C8BFB755A98}"/>
  <conditionalFormatting sqref="A78:AV78 BB78:BG78 AX78:AZ78">
    <cfRule type="expression" dxfId="87" priority="26">
      <formula>$C78="99"</formula>
    </cfRule>
  </conditionalFormatting>
  <conditionalFormatting sqref="AW78">
    <cfRule type="expression" dxfId="86" priority="25">
      <formula>$C78="99"</formula>
    </cfRule>
  </conditionalFormatting>
  <conditionalFormatting sqref="AA84:AE85">
    <cfRule type="expression" dxfId="85" priority="21">
      <formula>$C84="99"</formula>
    </cfRule>
  </conditionalFormatting>
  <conditionalFormatting sqref="BA78">
    <cfRule type="expression" dxfId="84" priority="20">
      <formula>$C78="99"</formula>
    </cfRule>
  </conditionalFormatting>
  <conditionalFormatting sqref="A79:AV83 BB79:BG83 AX79:AZ83">
    <cfRule type="expression" dxfId="83" priority="19">
      <formula>$C79="99"</formula>
    </cfRule>
  </conditionalFormatting>
  <conditionalFormatting sqref="AW79:AW83">
    <cfRule type="expression" dxfId="82" priority="18">
      <formula>$C79="99"</formula>
    </cfRule>
  </conditionalFormatting>
  <conditionalFormatting sqref="BA79:BA83">
    <cfRule type="expression" dxfId="81" priority="17">
      <formula>$C79="99"</formula>
    </cfRule>
  </conditionalFormatting>
  <conditionalFormatting sqref="BB5:BG6 BB14:BG21 BB39:BG77 BB23:BG35 A5:AV18 BB9:BG12 AX5:AZ21 A20:AV21 A19:AB19 AD19:AV19 A37:AV77 AX37:AZ77 BB37:BG37 A23:AV35 AX23:AZ35">
    <cfRule type="expression" dxfId="80" priority="16">
      <formula>$C5="99"</formula>
    </cfRule>
  </conditionalFormatting>
  <conditionalFormatting sqref="AW5:AW21 AW37:AW77 AW23:AW35">
    <cfRule type="expression" dxfId="79" priority="15">
      <formula>$C5="99"</formula>
    </cfRule>
  </conditionalFormatting>
  <conditionalFormatting sqref="BA5:BA21 BA37:BA77 BA23:BA35">
    <cfRule type="expression" dxfId="78" priority="14">
      <formula>$C5="99"</formula>
    </cfRule>
  </conditionalFormatting>
  <conditionalFormatting sqref="BB13:BG13">
    <cfRule type="expression" dxfId="77" priority="13">
      <formula>$C13="99"</formula>
    </cfRule>
  </conditionalFormatting>
  <conditionalFormatting sqref="BB38:BG38">
    <cfRule type="expression" dxfId="76" priority="12">
      <formula>$C38="99"</formula>
    </cfRule>
  </conditionalFormatting>
  <conditionalFormatting sqref="BB7:BG7">
    <cfRule type="expression" dxfId="75" priority="10">
      <formula>$C7="99"</formula>
    </cfRule>
  </conditionalFormatting>
  <conditionalFormatting sqref="AC19">
    <cfRule type="expression" dxfId="74" priority="9">
      <formula>$C19="99"</formula>
    </cfRule>
  </conditionalFormatting>
  <conditionalFormatting sqref="AX36:AZ36 BB36:BG36 A36:AV36">
    <cfRule type="expression" dxfId="73" priority="8">
      <formula>$C36="99"</formula>
    </cfRule>
  </conditionalFormatting>
  <conditionalFormatting sqref="AW36">
    <cfRule type="expression" dxfId="72" priority="7">
      <formula>$C36="99"</formula>
    </cfRule>
  </conditionalFormatting>
  <conditionalFormatting sqref="BA36">
    <cfRule type="expression" dxfId="71" priority="6">
      <formula>$C36="99"</formula>
    </cfRule>
  </conditionalFormatting>
  <conditionalFormatting sqref="AX22:AZ22 A22:AV22">
    <cfRule type="expression" dxfId="70" priority="5">
      <formula>$C22="99"</formula>
    </cfRule>
  </conditionalFormatting>
  <conditionalFormatting sqref="AW22">
    <cfRule type="expression" dxfId="69" priority="4">
      <formula>$C22="99"</formula>
    </cfRule>
  </conditionalFormatting>
  <conditionalFormatting sqref="BA22">
    <cfRule type="expression" dxfId="68" priority="3">
      <formula>$C22="99"</formula>
    </cfRule>
  </conditionalFormatting>
  <conditionalFormatting sqref="BB22:BG22">
    <cfRule type="expression" dxfId="67" priority="2">
      <formula>$C22="99"</formula>
    </cfRule>
  </conditionalFormatting>
  <conditionalFormatting sqref="BB8:BG8">
    <cfRule type="expression" dxfId="66" priority="1">
      <formula>$C8="99"</formula>
    </cfRule>
  </conditionalFormatting>
  <pageMargins left="0.70866141732283472" right="0.70866141732283472" top="0.78740157480314965" bottom="0.78740157480314965" header="0.31496062992125984" footer="0.31496062992125984"/>
  <pageSetup paperSize="8" scale="40" pageOrder="overThenDown" orientation="landscape" r:id="rId1"/>
  <headerFooter>
    <oddHeader>&amp;C&amp;"Franklin Gothic Book,Fett"Investitionsliste 2025/2026&amp;"Franklin Gothic Book,Standard"
&amp;A&amp;R&amp;"Franklin Gothic Book,Standard"&amp;P/ &amp;N</oddHeader>
  </headerFooter>
  <colBreaks count="1" manualBreakCount="1">
    <brk id="36" max="84" man="1"/>
  </colBreaks>
  <extLst>
    <ext xmlns:x14="http://schemas.microsoft.com/office/spreadsheetml/2009/9/main" uri="{CCE6A557-97BC-4b89-ADB6-D9C93CAAB3DF}">
      <x14:dataValidations xmlns:xm="http://schemas.microsoft.com/office/excel/2006/main" count="1">
        <x14:dataValidation type="list" allowBlank="1" showInputMessage="1" showErrorMessage="1" errorTitle="Eingabefehler!" error="Bitte nutzen Sie die Eingabemöglichkeit über das Dropdownfeld. (kleiner Pfeil rechts neben dem Eingabefeld)" xr:uid="{C1F413F3-541A-4E76-8EF6-E8B6431A58B9}">
          <x14:formula1>
            <xm:f>'E:\Amt20.1\Haushaltsplanungen\Haushalt 2025-2026\3. Erarbeitung des Zahlenwerks\Investitionsliste\[Nachmeldung Fr. Lüdemann.xlsx]Tabelle2'!#REF!</xm:f>
          </x14:formula1>
          <xm:sqref>M77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F4538-2951-4982-B12F-F0A69A8565BC}">
  <dimension ref="A1:BL29"/>
  <sheetViews>
    <sheetView view="pageBreakPreview" topLeftCell="AP1" zoomScale="60" zoomScaleNormal="70" workbookViewId="0">
      <pane ySplit="4" topLeftCell="A7" activePane="bottomLeft" state="frozen"/>
      <selection activeCell="W1" sqref="W1"/>
      <selection pane="bottomLeft" activeCell="BB7" sqref="BB7:BG7"/>
    </sheetView>
  </sheetViews>
  <sheetFormatPr baseColWidth="10" defaultRowHeight="15" x14ac:dyDescent="0.25"/>
  <cols>
    <col min="1" max="1" width="7.42578125" style="95" customWidth="1"/>
    <col min="2" max="2" width="12.140625" style="95" customWidth="1"/>
    <col min="3" max="3" width="4" style="95" customWidth="1"/>
    <col min="4" max="4" width="16.7109375" style="95" customWidth="1"/>
    <col min="5" max="5" width="11.42578125" style="95" customWidth="1"/>
    <col min="6" max="6" width="21.7109375" style="95" customWidth="1"/>
    <col min="7" max="7" width="12" style="95" customWidth="1"/>
    <col min="8" max="8" width="7.7109375" style="95" customWidth="1"/>
    <col min="9" max="9" width="26.140625" style="95" customWidth="1"/>
    <col min="10" max="10" width="15.28515625" style="95" customWidth="1"/>
    <col min="11" max="11" width="14.42578125" style="95" customWidth="1"/>
    <col min="12" max="12" width="26" style="95" customWidth="1"/>
    <col min="13" max="13" width="17.5703125" style="95" customWidth="1"/>
    <col min="14" max="14" width="14.140625" style="95" customWidth="1"/>
    <col min="15" max="15" width="27" style="95" customWidth="1"/>
    <col min="16" max="16" width="14.5703125" style="51" customWidth="1"/>
    <col min="17" max="17" width="19.28515625" style="51" customWidth="1"/>
    <col min="18" max="20" width="12.42578125" style="51" customWidth="1"/>
    <col min="21" max="21" width="17.42578125" style="51" customWidth="1"/>
    <col min="22" max="22" width="17.85546875" style="51" customWidth="1"/>
    <col min="23" max="24" width="16.85546875" style="4" customWidth="1"/>
    <col min="25" max="25" width="15.5703125" style="4" customWidth="1"/>
    <col min="26" max="26" width="16.140625" style="4" customWidth="1"/>
    <col min="27" max="27" width="15.5703125" style="4" customWidth="1"/>
    <col min="28" max="28" width="18.85546875" style="95" customWidth="1"/>
    <col min="29" max="29" width="15.85546875" style="211" customWidth="1"/>
    <col min="30" max="30" width="19.5703125" style="95" customWidth="1"/>
    <col min="31" max="31" width="18.5703125" style="211" customWidth="1"/>
    <col min="32" max="32" width="21.7109375" style="211" bestFit="1" customWidth="1"/>
    <col min="33" max="33" width="27.85546875" style="95" customWidth="1"/>
    <col min="34" max="34" width="19.140625" style="211" customWidth="1"/>
    <col min="35" max="35" width="31.140625" style="95" bestFit="1" customWidth="1"/>
    <col min="36" max="36" width="18" style="211" customWidth="1"/>
    <col min="37" max="38" width="15.28515625" style="4" customWidth="1"/>
    <col min="39" max="39" width="15.85546875" style="4" customWidth="1"/>
    <col min="40" max="40" width="23.140625" style="4" customWidth="1"/>
    <col min="41" max="41" width="18.7109375" style="4" customWidth="1"/>
    <col min="42" max="42" width="21.7109375" style="4" bestFit="1" customWidth="1"/>
    <col min="43" max="43" width="19.42578125" style="95" customWidth="1"/>
    <col min="44" max="44" width="17.140625" style="4" customWidth="1"/>
    <col min="45" max="45" width="23.85546875" style="95" customWidth="1"/>
    <col min="46" max="46" width="19.42578125" style="4" customWidth="1"/>
    <col min="47" max="47" width="17.28515625" style="4" customWidth="1"/>
    <col min="48" max="48" width="20.42578125" style="95" customWidth="1"/>
    <col min="49" max="49" width="16.7109375" style="4" customWidth="1"/>
    <col min="50" max="50" width="20.42578125" style="95" customWidth="1"/>
    <col min="51" max="51" width="22.42578125" style="4" customWidth="1"/>
    <col min="52" max="52" width="26.140625" style="4" bestFit="1" customWidth="1"/>
    <col min="53" max="53" width="15" bestFit="1" customWidth="1"/>
    <col min="54" max="54" width="13.42578125" style="4" bestFit="1" customWidth="1"/>
    <col min="55" max="55" width="12.7109375" style="4" bestFit="1" customWidth="1"/>
    <col min="56" max="56" width="13.42578125" style="4" customWidth="1"/>
    <col min="57" max="58" width="12.85546875" style="4" customWidth="1"/>
    <col min="59" max="59" width="12.42578125" style="4" customWidth="1"/>
    <col min="60" max="60" width="60.28515625" bestFit="1" customWidth="1"/>
  </cols>
  <sheetData>
    <row r="1" spans="1:64" ht="15.75" customHeight="1" x14ac:dyDescent="0.3">
      <c r="A1" s="248" t="s">
        <v>1614</v>
      </c>
      <c r="B1" s="248"/>
      <c r="C1" s="248"/>
      <c r="D1" s="155"/>
      <c r="E1" s="155"/>
      <c r="H1" s="155"/>
      <c r="I1" s="155"/>
      <c r="L1" s="158"/>
      <c r="BJ1" s="5"/>
      <c r="BK1" s="5"/>
      <c r="BL1" s="5"/>
    </row>
    <row r="2" spans="1:64" ht="51" customHeight="1" thickBot="1" x14ac:dyDescent="0.35">
      <c r="A2" s="248"/>
      <c r="B2" s="248"/>
      <c r="C2" s="248"/>
      <c r="D2" s="155"/>
      <c r="E2" s="155"/>
      <c r="H2" s="155"/>
      <c r="I2" s="155"/>
      <c r="L2" s="158"/>
      <c r="BJ2" s="5"/>
      <c r="BK2" s="5"/>
      <c r="BL2" s="5"/>
    </row>
    <row r="3" spans="1:64" s="7" customFormat="1" ht="16.5" thickBot="1" x14ac:dyDescent="0.3">
      <c r="A3" s="96"/>
      <c r="B3" s="96"/>
      <c r="C3" s="96"/>
      <c r="D3" s="96"/>
      <c r="E3" s="96"/>
      <c r="F3" s="96"/>
      <c r="G3" s="96"/>
      <c r="H3" s="96"/>
      <c r="I3" s="96"/>
      <c r="J3" s="96"/>
      <c r="K3" s="96"/>
      <c r="L3" s="96"/>
      <c r="M3" s="96"/>
      <c r="N3" s="96"/>
      <c r="O3" s="96"/>
      <c r="P3" s="153"/>
      <c r="Q3" s="163" t="s">
        <v>3</v>
      </c>
      <c r="R3" s="164"/>
      <c r="S3" s="164"/>
      <c r="T3" s="164"/>
      <c r="U3" s="165"/>
      <c r="V3" s="172"/>
      <c r="W3" s="207"/>
      <c r="X3" s="207"/>
      <c r="Y3" s="207"/>
      <c r="Z3" s="208"/>
      <c r="AA3" s="12" t="s">
        <v>4</v>
      </c>
      <c r="AB3" s="13"/>
      <c r="AC3" s="13"/>
      <c r="AD3" s="13"/>
      <c r="AE3" s="14"/>
      <c r="AF3" s="184" t="s">
        <v>5</v>
      </c>
      <c r="AG3" s="185"/>
      <c r="AH3" s="185"/>
      <c r="AI3" s="185"/>
      <c r="AJ3" s="186"/>
      <c r="AK3" s="188" t="s">
        <v>6</v>
      </c>
      <c r="AL3" s="189"/>
      <c r="AM3" s="189"/>
      <c r="AN3" s="189"/>
      <c r="AO3" s="190"/>
      <c r="AP3" s="194" t="s">
        <v>7</v>
      </c>
      <c r="AQ3" s="195"/>
      <c r="AR3" s="195"/>
      <c r="AS3" s="195"/>
      <c r="AT3" s="196"/>
      <c r="AU3" s="197" t="s">
        <v>8</v>
      </c>
      <c r="AV3" s="198"/>
      <c r="AW3" s="198"/>
      <c r="AX3" s="199"/>
      <c r="AY3" s="227"/>
      <c r="AZ3" s="228"/>
      <c r="BA3" s="170"/>
      <c r="BB3" s="175"/>
      <c r="BC3" s="175"/>
      <c r="BD3" s="175"/>
      <c r="BE3" s="175"/>
      <c r="BF3" s="175"/>
      <c r="BG3" s="175"/>
      <c r="BJ3" s="5"/>
      <c r="BK3" s="5"/>
      <c r="BL3" s="5"/>
    </row>
    <row r="4" spans="1:64" s="5" customFormat="1" ht="62.25" customHeight="1" thickBot="1" x14ac:dyDescent="0.3">
      <c r="A4" s="173" t="s">
        <v>9</v>
      </c>
      <c r="B4" s="173" t="s">
        <v>10</v>
      </c>
      <c r="C4" s="173" t="s">
        <v>11</v>
      </c>
      <c r="D4" s="156" t="s">
        <v>12</v>
      </c>
      <c r="E4" s="126" t="s">
        <v>1488</v>
      </c>
      <c r="F4" s="126" t="s">
        <v>1495</v>
      </c>
      <c r="G4" s="126" t="s">
        <v>15</v>
      </c>
      <c r="H4" s="174" t="s">
        <v>16</v>
      </c>
      <c r="I4" s="126" t="s">
        <v>17</v>
      </c>
      <c r="J4" s="119" t="s">
        <v>18</v>
      </c>
      <c r="K4" s="119" t="s">
        <v>19</v>
      </c>
      <c r="L4" s="119" t="s">
        <v>20</v>
      </c>
      <c r="M4" s="119" t="s">
        <v>21</v>
      </c>
      <c r="N4" s="119" t="s">
        <v>22</v>
      </c>
      <c r="O4" s="119" t="s">
        <v>23</v>
      </c>
      <c r="P4" s="159" t="s">
        <v>1491</v>
      </c>
      <c r="Q4" s="23" t="s">
        <v>25</v>
      </c>
      <c r="R4" s="23" t="s">
        <v>26</v>
      </c>
      <c r="S4" s="23" t="s">
        <v>27</v>
      </c>
      <c r="T4" s="23" t="s">
        <v>28</v>
      </c>
      <c r="U4" s="24" t="s">
        <v>29</v>
      </c>
      <c r="V4" s="25" t="s">
        <v>30</v>
      </c>
      <c r="W4" s="119" t="s">
        <v>1492</v>
      </c>
      <c r="X4" s="119" t="s">
        <v>32</v>
      </c>
      <c r="Y4" s="119" t="s">
        <v>33</v>
      </c>
      <c r="Z4" s="119" t="s">
        <v>34</v>
      </c>
      <c r="AA4" s="101" t="s">
        <v>35</v>
      </c>
      <c r="AB4" s="101" t="s">
        <v>36</v>
      </c>
      <c r="AC4" s="101" t="s">
        <v>37</v>
      </c>
      <c r="AD4" s="101" t="s">
        <v>36</v>
      </c>
      <c r="AE4" s="101" t="s">
        <v>38</v>
      </c>
      <c r="AF4" s="106" t="s">
        <v>39</v>
      </c>
      <c r="AG4" s="106" t="s">
        <v>40</v>
      </c>
      <c r="AH4" s="106" t="s">
        <v>41</v>
      </c>
      <c r="AI4" s="106" t="s">
        <v>40</v>
      </c>
      <c r="AJ4" s="106" t="s">
        <v>42</v>
      </c>
      <c r="AK4" s="107" t="s">
        <v>43</v>
      </c>
      <c r="AL4" s="107" t="s">
        <v>44</v>
      </c>
      <c r="AM4" s="107" t="s">
        <v>45</v>
      </c>
      <c r="AN4" s="107" t="s">
        <v>44</v>
      </c>
      <c r="AO4" s="107" t="s">
        <v>46</v>
      </c>
      <c r="AP4" s="120" t="s">
        <v>47</v>
      </c>
      <c r="AQ4" s="120" t="s">
        <v>48</v>
      </c>
      <c r="AR4" s="120" t="s">
        <v>49</v>
      </c>
      <c r="AS4" s="120" t="s">
        <v>48</v>
      </c>
      <c r="AT4" s="120" t="s">
        <v>50</v>
      </c>
      <c r="AU4" s="121" t="s">
        <v>51</v>
      </c>
      <c r="AV4" s="121" t="s">
        <v>52</v>
      </c>
      <c r="AW4" s="121" t="s">
        <v>53</v>
      </c>
      <c r="AX4" s="121" t="s">
        <v>52</v>
      </c>
      <c r="AY4" s="119" t="s">
        <v>54</v>
      </c>
      <c r="AZ4" s="119" t="s">
        <v>55</v>
      </c>
      <c r="BA4" s="119" t="s">
        <v>56</v>
      </c>
      <c r="BB4" s="119" t="s">
        <v>57</v>
      </c>
      <c r="BC4" s="119" t="s">
        <v>58</v>
      </c>
      <c r="BD4" s="119" t="s">
        <v>59</v>
      </c>
      <c r="BE4" s="119" t="s">
        <v>60</v>
      </c>
      <c r="BF4" s="119" t="s">
        <v>61</v>
      </c>
      <c r="BG4" s="119" t="s">
        <v>62</v>
      </c>
    </row>
    <row r="5" spans="1:64" s="89" customFormat="1" ht="63" x14ac:dyDescent="0.25">
      <c r="A5" s="28" t="s">
        <v>87</v>
      </c>
      <c r="B5" s="90">
        <v>1</v>
      </c>
      <c r="C5" s="90">
        <v>1</v>
      </c>
      <c r="D5" s="28" t="s">
        <v>136</v>
      </c>
      <c r="E5" s="91" t="s">
        <v>145</v>
      </c>
      <c r="F5" s="90" t="s">
        <v>137</v>
      </c>
      <c r="G5" s="91" t="s">
        <v>100</v>
      </c>
      <c r="H5" s="28">
        <v>57101</v>
      </c>
      <c r="I5" s="28" t="s">
        <v>137</v>
      </c>
      <c r="J5" s="28">
        <v>23310000</v>
      </c>
      <c r="K5" s="90" t="s">
        <v>138</v>
      </c>
      <c r="L5" s="92" t="s">
        <v>139</v>
      </c>
      <c r="M5" s="28" t="s">
        <v>140</v>
      </c>
      <c r="N5" s="93" t="s">
        <v>141</v>
      </c>
      <c r="O5" s="93" t="s">
        <v>137</v>
      </c>
      <c r="P5" s="160" t="s">
        <v>74</v>
      </c>
      <c r="Q5" s="160" t="s">
        <v>80</v>
      </c>
      <c r="R5" s="160" t="s">
        <v>80</v>
      </c>
      <c r="S5" s="160" t="s">
        <v>80</v>
      </c>
      <c r="T5" s="160" t="s">
        <v>80</v>
      </c>
      <c r="U5" s="166" t="s">
        <v>80</v>
      </c>
      <c r="V5" s="160" t="s">
        <v>74</v>
      </c>
      <c r="W5" s="177">
        <v>16448811.82</v>
      </c>
      <c r="X5" s="177">
        <v>39514015.689999998</v>
      </c>
      <c r="Y5" s="177">
        <v>0</v>
      </c>
      <c r="Z5" s="177">
        <v>1934203.57</v>
      </c>
      <c r="AA5" s="179">
        <v>0</v>
      </c>
      <c r="AB5" s="76" t="s">
        <v>142</v>
      </c>
      <c r="AC5" s="212">
        <v>580000</v>
      </c>
      <c r="AD5" s="76" t="s">
        <v>142</v>
      </c>
      <c r="AE5" s="179">
        <v>0</v>
      </c>
      <c r="AF5" s="215">
        <v>3000000</v>
      </c>
      <c r="AG5" s="77" t="s">
        <v>142</v>
      </c>
      <c r="AH5" s="215">
        <v>0</v>
      </c>
      <c r="AI5" s="77" t="s">
        <v>142</v>
      </c>
      <c r="AJ5" s="215">
        <v>0</v>
      </c>
      <c r="AK5" s="187">
        <v>0</v>
      </c>
      <c r="AL5" s="187" t="s">
        <v>142</v>
      </c>
      <c r="AM5" s="187">
        <v>0</v>
      </c>
      <c r="AN5" s="187" t="s">
        <v>142</v>
      </c>
      <c r="AO5" s="187">
        <v>0</v>
      </c>
      <c r="AP5" s="191">
        <v>0</v>
      </c>
      <c r="AQ5" s="94" t="s">
        <v>142</v>
      </c>
      <c r="AR5" s="191">
        <v>0</v>
      </c>
      <c r="AS5" s="108" t="s">
        <v>142</v>
      </c>
      <c r="AT5" s="192">
        <v>0</v>
      </c>
      <c r="AU5" s="193">
        <v>0</v>
      </c>
      <c r="AV5" s="109" t="s">
        <v>142</v>
      </c>
      <c r="AW5" s="193">
        <v>0</v>
      </c>
      <c r="AX5" s="109" t="s">
        <v>142</v>
      </c>
      <c r="AY5" s="177">
        <f t="shared" ref="AY5:AY27" si="0">W5+Y5+AA5+AF5+AK5+AP5+AU5</f>
        <v>19448811.82</v>
      </c>
      <c r="AZ5" s="177">
        <f t="shared" ref="AZ5:AZ27" si="1">X5+Z5+AC5+AE5+AH5+AJ5+AM5+AO5+AR5+AT5+AW5</f>
        <v>42028219.259999998</v>
      </c>
      <c r="BA5" s="93" t="s">
        <v>74</v>
      </c>
      <c r="BB5" s="177">
        <v>0</v>
      </c>
      <c r="BC5" s="177">
        <v>0</v>
      </c>
      <c r="BD5" s="177">
        <v>0</v>
      </c>
      <c r="BE5" s="177">
        <v>0</v>
      </c>
      <c r="BF5" s="177">
        <v>0</v>
      </c>
      <c r="BG5" s="177">
        <v>0</v>
      </c>
    </row>
    <row r="6" spans="1:64" s="89" customFormat="1" ht="78.75" x14ac:dyDescent="0.25">
      <c r="A6" s="28" t="s">
        <v>87</v>
      </c>
      <c r="B6" s="90">
        <v>6</v>
      </c>
      <c r="C6" s="90">
        <v>1</v>
      </c>
      <c r="D6" s="28" t="s">
        <v>670</v>
      </c>
      <c r="E6" s="91" t="s">
        <v>145</v>
      </c>
      <c r="F6" s="90" t="s">
        <v>671</v>
      </c>
      <c r="G6" s="91" t="s">
        <v>100</v>
      </c>
      <c r="H6" s="28">
        <v>54100</v>
      </c>
      <c r="I6" s="28" t="s">
        <v>478</v>
      </c>
      <c r="J6" s="28">
        <v>23310000</v>
      </c>
      <c r="K6" s="90" t="s">
        <v>672</v>
      </c>
      <c r="L6" s="92" t="s">
        <v>673</v>
      </c>
      <c r="M6" s="28" t="s">
        <v>260</v>
      </c>
      <c r="N6" s="93" t="s">
        <v>674</v>
      </c>
      <c r="O6" s="93" t="s">
        <v>675</v>
      </c>
      <c r="P6" s="160" t="s">
        <v>74</v>
      </c>
      <c r="Q6" s="160">
        <v>1</v>
      </c>
      <c r="R6" s="160" t="s">
        <v>80</v>
      </c>
      <c r="S6" s="160" t="s">
        <v>80</v>
      </c>
      <c r="T6" s="160" t="s">
        <v>80</v>
      </c>
      <c r="U6" s="166" t="s">
        <v>80</v>
      </c>
      <c r="V6" s="160" t="s">
        <v>74</v>
      </c>
      <c r="W6" s="177">
        <v>0</v>
      </c>
      <c r="X6" s="177">
        <v>0</v>
      </c>
      <c r="Y6" s="177">
        <v>0</v>
      </c>
      <c r="Z6" s="177">
        <v>0</v>
      </c>
      <c r="AA6" s="179">
        <v>52800</v>
      </c>
      <c r="AB6" s="76" t="s">
        <v>676</v>
      </c>
      <c r="AC6" s="212">
        <v>66000</v>
      </c>
      <c r="AD6" s="76" t="s">
        <v>677</v>
      </c>
      <c r="AE6" s="179">
        <v>0</v>
      </c>
      <c r="AF6" s="215">
        <v>0</v>
      </c>
      <c r="AG6" s="77" t="s">
        <v>69</v>
      </c>
      <c r="AH6" s="215">
        <v>0</v>
      </c>
      <c r="AI6" s="77" t="s">
        <v>69</v>
      </c>
      <c r="AJ6" s="215">
        <v>0</v>
      </c>
      <c r="AK6" s="187">
        <v>0</v>
      </c>
      <c r="AL6" s="187" t="s">
        <v>69</v>
      </c>
      <c r="AM6" s="187">
        <v>0</v>
      </c>
      <c r="AN6" s="187" t="s">
        <v>69</v>
      </c>
      <c r="AO6" s="187">
        <v>0</v>
      </c>
      <c r="AP6" s="191">
        <v>0</v>
      </c>
      <c r="AQ6" s="94" t="s">
        <v>69</v>
      </c>
      <c r="AR6" s="191">
        <v>0</v>
      </c>
      <c r="AS6" s="108" t="s">
        <v>69</v>
      </c>
      <c r="AT6" s="192">
        <v>0</v>
      </c>
      <c r="AU6" s="193">
        <v>0</v>
      </c>
      <c r="AV6" s="109" t="s">
        <v>69</v>
      </c>
      <c r="AW6" s="193">
        <v>0</v>
      </c>
      <c r="AX6" s="109" t="s">
        <v>69</v>
      </c>
      <c r="AY6" s="177">
        <f t="shared" si="0"/>
        <v>52800</v>
      </c>
      <c r="AZ6" s="177">
        <f t="shared" si="1"/>
        <v>66000</v>
      </c>
      <c r="BA6" s="93" t="s">
        <v>74</v>
      </c>
      <c r="BB6" s="177">
        <v>0</v>
      </c>
      <c r="BC6" s="177">
        <v>0</v>
      </c>
      <c r="BD6" s="177">
        <v>0</v>
      </c>
      <c r="BE6" s="177">
        <v>0</v>
      </c>
      <c r="BF6" s="177">
        <v>0</v>
      </c>
      <c r="BG6" s="177">
        <v>0</v>
      </c>
    </row>
    <row r="7" spans="1:64" s="89" customFormat="1" ht="63" x14ac:dyDescent="0.25">
      <c r="A7" s="28" t="s">
        <v>87</v>
      </c>
      <c r="B7" s="90">
        <v>6</v>
      </c>
      <c r="C7" s="90">
        <v>1</v>
      </c>
      <c r="D7" s="28" t="s">
        <v>769</v>
      </c>
      <c r="E7" s="91" t="s">
        <v>145</v>
      </c>
      <c r="F7" s="90" t="s">
        <v>770</v>
      </c>
      <c r="G7" s="91" t="s">
        <v>100</v>
      </c>
      <c r="H7" s="28">
        <v>55100</v>
      </c>
      <c r="I7" s="28" t="s">
        <v>750</v>
      </c>
      <c r="J7" s="28" t="s">
        <v>69</v>
      </c>
      <c r="K7" s="90" t="s">
        <v>69</v>
      </c>
      <c r="L7" s="92" t="s">
        <v>69</v>
      </c>
      <c r="M7" s="28" t="s">
        <v>260</v>
      </c>
      <c r="N7" s="93" t="s">
        <v>771</v>
      </c>
      <c r="O7" s="93" t="s">
        <v>772</v>
      </c>
      <c r="P7" s="160" t="s">
        <v>74</v>
      </c>
      <c r="Q7" s="160">
        <v>12</v>
      </c>
      <c r="R7" s="160">
        <v>12</v>
      </c>
      <c r="S7" s="160" t="s">
        <v>80</v>
      </c>
      <c r="T7" s="160" t="s">
        <v>80</v>
      </c>
      <c r="U7" s="166" t="s">
        <v>80</v>
      </c>
      <c r="V7" s="160" t="s">
        <v>145</v>
      </c>
      <c r="W7" s="177">
        <v>0</v>
      </c>
      <c r="X7" s="177">
        <v>98712.31</v>
      </c>
      <c r="Y7" s="177">
        <v>0</v>
      </c>
      <c r="Z7" s="177">
        <v>1456287.69</v>
      </c>
      <c r="AA7" s="179">
        <v>0</v>
      </c>
      <c r="AB7" s="76" t="s">
        <v>69</v>
      </c>
      <c r="AC7" s="212">
        <v>1075000</v>
      </c>
      <c r="AD7" s="76" t="s">
        <v>773</v>
      </c>
      <c r="AE7" s="179">
        <v>65000</v>
      </c>
      <c r="AF7" s="215">
        <v>0</v>
      </c>
      <c r="AG7" s="77" t="s">
        <v>69</v>
      </c>
      <c r="AH7" s="215">
        <v>0</v>
      </c>
      <c r="AI7" s="77" t="s">
        <v>69</v>
      </c>
      <c r="AJ7" s="215">
        <v>0</v>
      </c>
      <c r="AK7" s="187">
        <v>0</v>
      </c>
      <c r="AL7" s="187" t="s">
        <v>69</v>
      </c>
      <c r="AM7" s="187">
        <v>0</v>
      </c>
      <c r="AN7" s="187" t="s">
        <v>69</v>
      </c>
      <c r="AO7" s="187">
        <v>0</v>
      </c>
      <c r="AP7" s="191">
        <v>0</v>
      </c>
      <c r="AQ7" s="94" t="s">
        <v>69</v>
      </c>
      <c r="AR7" s="191">
        <v>0</v>
      </c>
      <c r="AS7" s="108" t="s">
        <v>69</v>
      </c>
      <c r="AT7" s="192">
        <v>0</v>
      </c>
      <c r="AU7" s="193">
        <v>0</v>
      </c>
      <c r="AV7" s="109" t="s">
        <v>69</v>
      </c>
      <c r="AW7" s="193">
        <v>0</v>
      </c>
      <c r="AX7" s="109" t="s">
        <v>69</v>
      </c>
      <c r="AY7" s="177">
        <f t="shared" si="0"/>
        <v>0</v>
      </c>
      <c r="AZ7" s="177">
        <f t="shared" si="1"/>
        <v>2695000</v>
      </c>
      <c r="BA7" s="93" t="s">
        <v>145</v>
      </c>
      <c r="BB7" s="177">
        <v>0</v>
      </c>
      <c r="BC7" s="177">
        <v>0</v>
      </c>
      <c r="BD7" s="177">
        <v>0</v>
      </c>
      <c r="BE7" s="177">
        <v>0</v>
      </c>
      <c r="BF7" s="177">
        <v>0</v>
      </c>
      <c r="BG7" s="177">
        <v>0</v>
      </c>
    </row>
    <row r="8" spans="1:64" s="89" customFormat="1" ht="78.75" x14ac:dyDescent="0.25">
      <c r="A8" s="28" t="s">
        <v>87</v>
      </c>
      <c r="B8" s="90">
        <v>6</v>
      </c>
      <c r="C8" s="90"/>
      <c r="D8" s="28" t="s">
        <v>1363</v>
      </c>
      <c r="E8" s="91" t="s">
        <v>74</v>
      </c>
      <c r="F8" s="90" t="s">
        <v>1364</v>
      </c>
      <c r="G8" s="91" t="s">
        <v>100</v>
      </c>
      <c r="H8" s="28">
        <v>54600</v>
      </c>
      <c r="I8" s="28" t="s">
        <v>663</v>
      </c>
      <c r="J8" s="28" t="s">
        <v>69</v>
      </c>
      <c r="K8" s="90" t="s">
        <v>69</v>
      </c>
      <c r="L8" s="92" t="s">
        <v>69</v>
      </c>
      <c r="M8" s="28" t="s">
        <v>466</v>
      </c>
      <c r="N8" s="93" t="s">
        <v>1365</v>
      </c>
      <c r="O8" s="93" t="s">
        <v>1366</v>
      </c>
      <c r="P8" s="160" t="s">
        <v>145</v>
      </c>
      <c r="Q8" s="160" t="s">
        <v>1367</v>
      </c>
      <c r="R8" s="160" t="s">
        <v>1367</v>
      </c>
      <c r="S8" s="160" t="s">
        <v>80</v>
      </c>
      <c r="T8" s="160" t="s">
        <v>80</v>
      </c>
      <c r="U8" s="166" t="s">
        <v>80</v>
      </c>
      <c r="V8" s="160" t="s">
        <v>74</v>
      </c>
      <c r="W8" s="177">
        <v>0</v>
      </c>
      <c r="X8" s="177">
        <v>27242.99</v>
      </c>
      <c r="Y8" s="177">
        <v>0</v>
      </c>
      <c r="Z8" s="177">
        <v>0</v>
      </c>
      <c r="AA8" s="179">
        <v>0</v>
      </c>
      <c r="AB8" s="76" t="s">
        <v>69</v>
      </c>
      <c r="AC8" s="212">
        <v>119000</v>
      </c>
      <c r="AD8" s="76" t="s">
        <v>1368</v>
      </c>
      <c r="AE8" s="179">
        <v>0</v>
      </c>
      <c r="AF8" s="215">
        <v>0</v>
      </c>
      <c r="AG8" s="77" t="s">
        <v>69</v>
      </c>
      <c r="AH8" s="215">
        <v>357000</v>
      </c>
      <c r="AI8" s="77" t="s">
        <v>1368</v>
      </c>
      <c r="AJ8" s="215">
        <v>0</v>
      </c>
      <c r="AK8" s="187">
        <v>0</v>
      </c>
      <c r="AL8" s="187" t="s">
        <v>69</v>
      </c>
      <c r="AM8" s="187">
        <v>0</v>
      </c>
      <c r="AN8" s="187" t="s">
        <v>69</v>
      </c>
      <c r="AO8" s="187">
        <v>0</v>
      </c>
      <c r="AP8" s="191">
        <v>0</v>
      </c>
      <c r="AQ8" s="94" t="s">
        <v>69</v>
      </c>
      <c r="AR8" s="191">
        <v>0</v>
      </c>
      <c r="AS8" s="108" t="s">
        <v>69</v>
      </c>
      <c r="AT8" s="192">
        <v>0</v>
      </c>
      <c r="AU8" s="193">
        <v>0</v>
      </c>
      <c r="AV8" s="109" t="s">
        <v>69</v>
      </c>
      <c r="AW8" s="193">
        <v>0</v>
      </c>
      <c r="AX8" s="109" t="s">
        <v>69</v>
      </c>
      <c r="AY8" s="177">
        <f t="shared" si="0"/>
        <v>0</v>
      </c>
      <c r="AZ8" s="177">
        <f t="shared" si="1"/>
        <v>503242.99</v>
      </c>
      <c r="BA8" s="93" t="s">
        <v>74</v>
      </c>
      <c r="BB8" s="177">
        <v>0</v>
      </c>
      <c r="BC8" s="177">
        <v>0</v>
      </c>
      <c r="BD8" s="177">
        <v>0</v>
      </c>
      <c r="BE8" s="177">
        <v>0</v>
      </c>
      <c r="BF8" s="177">
        <v>0</v>
      </c>
      <c r="BG8" s="177">
        <v>0</v>
      </c>
    </row>
    <row r="9" spans="1:64" s="89" customFormat="1" ht="47.25" x14ac:dyDescent="0.25">
      <c r="A9" s="28" t="s">
        <v>87</v>
      </c>
      <c r="B9" s="90">
        <v>1</v>
      </c>
      <c r="C9" s="90">
        <v>1</v>
      </c>
      <c r="D9" s="28" t="s">
        <v>1467</v>
      </c>
      <c r="E9" s="91" t="s">
        <v>145</v>
      </c>
      <c r="F9" s="90" t="s">
        <v>1417</v>
      </c>
      <c r="G9" s="91" t="s">
        <v>100</v>
      </c>
      <c r="H9" s="28">
        <v>57100</v>
      </c>
      <c r="I9" s="28" t="s">
        <v>126</v>
      </c>
      <c r="J9" s="28" t="s">
        <v>69</v>
      </c>
      <c r="K9" s="90" t="s">
        <v>69</v>
      </c>
      <c r="L9" s="92" t="s">
        <v>69</v>
      </c>
      <c r="M9" s="28" t="s">
        <v>140</v>
      </c>
      <c r="N9" s="93" t="s">
        <v>1466</v>
      </c>
      <c r="O9" s="93" t="s">
        <v>144</v>
      </c>
      <c r="P9" s="160" t="s">
        <v>74</v>
      </c>
      <c r="Q9" s="160" t="s">
        <v>80</v>
      </c>
      <c r="R9" s="160" t="s">
        <v>80</v>
      </c>
      <c r="S9" s="160">
        <v>6</v>
      </c>
      <c r="T9" s="160" t="s">
        <v>80</v>
      </c>
      <c r="U9" s="166" t="s">
        <v>80</v>
      </c>
      <c r="V9" s="160" t="s">
        <v>74</v>
      </c>
      <c r="W9" s="177">
        <v>0</v>
      </c>
      <c r="X9" s="177">
        <v>0</v>
      </c>
      <c r="Y9" s="177">
        <v>0</v>
      </c>
      <c r="Z9" s="177">
        <v>0</v>
      </c>
      <c r="AA9" s="179">
        <v>0</v>
      </c>
      <c r="AB9" s="76" t="s">
        <v>69</v>
      </c>
      <c r="AC9" s="212">
        <v>75000</v>
      </c>
      <c r="AD9" s="76" t="s">
        <v>144</v>
      </c>
      <c r="AE9" s="179">
        <v>0</v>
      </c>
      <c r="AF9" s="215">
        <v>0</v>
      </c>
      <c r="AG9" s="77" t="s">
        <v>69</v>
      </c>
      <c r="AH9" s="215">
        <v>0</v>
      </c>
      <c r="AI9" s="77" t="s">
        <v>69</v>
      </c>
      <c r="AJ9" s="215">
        <v>0</v>
      </c>
      <c r="AK9" s="187">
        <v>0</v>
      </c>
      <c r="AL9" s="187" t="s">
        <v>69</v>
      </c>
      <c r="AM9" s="187">
        <v>0</v>
      </c>
      <c r="AN9" s="187" t="s">
        <v>69</v>
      </c>
      <c r="AO9" s="187">
        <v>0</v>
      </c>
      <c r="AP9" s="191">
        <v>0</v>
      </c>
      <c r="AQ9" s="94" t="s">
        <v>69</v>
      </c>
      <c r="AR9" s="191">
        <v>0</v>
      </c>
      <c r="AS9" s="108" t="s">
        <v>69</v>
      </c>
      <c r="AT9" s="192">
        <v>0</v>
      </c>
      <c r="AU9" s="193">
        <v>0</v>
      </c>
      <c r="AV9" s="109" t="s">
        <v>69</v>
      </c>
      <c r="AW9" s="193">
        <v>7000000</v>
      </c>
      <c r="AX9" s="109" t="s">
        <v>144</v>
      </c>
      <c r="AY9" s="177">
        <f t="shared" si="0"/>
        <v>0</v>
      </c>
      <c r="AZ9" s="177">
        <f t="shared" si="1"/>
        <v>7075000</v>
      </c>
      <c r="BA9" s="93" t="s">
        <v>74</v>
      </c>
      <c r="BB9" s="177">
        <v>0</v>
      </c>
      <c r="BC9" s="177">
        <v>0</v>
      </c>
      <c r="BD9" s="177">
        <v>0</v>
      </c>
      <c r="BE9" s="177">
        <v>0</v>
      </c>
      <c r="BF9" s="177">
        <v>0</v>
      </c>
      <c r="BG9" s="177">
        <v>0</v>
      </c>
    </row>
    <row r="10" spans="1:64" s="89" customFormat="1" ht="47.25" x14ac:dyDescent="0.25">
      <c r="A10" s="28" t="s">
        <v>87</v>
      </c>
      <c r="B10" s="90" t="s">
        <v>567</v>
      </c>
      <c r="C10" s="90">
        <v>3</v>
      </c>
      <c r="D10" s="28" t="s">
        <v>568</v>
      </c>
      <c r="E10" s="91" t="s">
        <v>74</v>
      </c>
      <c r="F10" s="90" t="s">
        <v>569</v>
      </c>
      <c r="G10" s="91" t="s">
        <v>100</v>
      </c>
      <c r="H10" s="28">
        <v>11401</v>
      </c>
      <c r="I10" s="28" t="s">
        <v>570</v>
      </c>
      <c r="J10" s="28" t="s">
        <v>510</v>
      </c>
      <c r="K10" s="90" t="s">
        <v>571</v>
      </c>
      <c r="L10" s="92" t="s">
        <v>572</v>
      </c>
      <c r="M10" s="28" t="s">
        <v>260</v>
      </c>
      <c r="N10" s="93" t="s">
        <v>573</v>
      </c>
      <c r="O10" s="93" t="s">
        <v>569</v>
      </c>
      <c r="P10" s="160" t="s">
        <v>74</v>
      </c>
      <c r="Q10" s="160" t="s">
        <v>80</v>
      </c>
      <c r="R10" s="160">
        <v>11</v>
      </c>
      <c r="S10" s="160" t="s">
        <v>80</v>
      </c>
      <c r="T10" s="160" t="s">
        <v>80</v>
      </c>
      <c r="U10" s="166" t="s">
        <v>80</v>
      </c>
      <c r="V10" s="160" t="s">
        <v>145</v>
      </c>
      <c r="W10" s="177">
        <v>0</v>
      </c>
      <c r="X10" s="177">
        <v>0</v>
      </c>
      <c r="Y10" s="177">
        <v>0</v>
      </c>
      <c r="Z10" s="177">
        <v>0</v>
      </c>
      <c r="AA10" s="179">
        <v>0</v>
      </c>
      <c r="AB10" s="76" t="s">
        <v>69</v>
      </c>
      <c r="AC10" s="212">
        <v>0</v>
      </c>
      <c r="AD10" s="76" t="s">
        <v>69</v>
      </c>
      <c r="AE10" s="179">
        <v>1000</v>
      </c>
      <c r="AF10" s="215">
        <v>350000</v>
      </c>
      <c r="AG10" s="77" t="s">
        <v>574</v>
      </c>
      <c r="AH10" s="215">
        <v>350000</v>
      </c>
      <c r="AI10" s="77" t="s">
        <v>1497</v>
      </c>
      <c r="AJ10" s="215">
        <v>3000</v>
      </c>
      <c r="AK10" s="187">
        <v>0</v>
      </c>
      <c r="AL10" s="187" t="s">
        <v>69</v>
      </c>
      <c r="AM10" s="187">
        <v>0</v>
      </c>
      <c r="AN10" s="187" t="s">
        <v>69</v>
      </c>
      <c r="AO10" s="187">
        <v>0</v>
      </c>
      <c r="AP10" s="191">
        <v>0</v>
      </c>
      <c r="AQ10" s="94" t="s">
        <v>69</v>
      </c>
      <c r="AR10" s="191">
        <v>0</v>
      </c>
      <c r="AS10" s="108" t="s">
        <v>69</v>
      </c>
      <c r="AT10" s="192">
        <v>0</v>
      </c>
      <c r="AU10" s="193">
        <v>0</v>
      </c>
      <c r="AV10" s="109" t="s">
        <v>69</v>
      </c>
      <c r="AW10" s="193">
        <v>0</v>
      </c>
      <c r="AX10" s="109" t="s">
        <v>69</v>
      </c>
      <c r="AY10" s="177">
        <f t="shared" si="0"/>
        <v>350000</v>
      </c>
      <c r="AZ10" s="177">
        <f t="shared" si="1"/>
        <v>354000</v>
      </c>
      <c r="BA10" s="93" t="s">
        <v>74</v>
      </c>
      <c r="BB10" s="177">
        <v>0</v>
      </c>
      <c r="BC10" s="177">
        <v>0</v>
      </c>
      <c r="BD10" s="177">
        <v>0</v>
      </c>
      <c r="BE10" s="177">
        <v>0</v>
      </c>
      <c r="BF10" s="177">
        <v>0</v>
      </c>
      <c r="BG10" s="177">
        <v>0</v>
      </c>
    </row>
    <row r="11" spans="1:64" s="89" customFormat="1" ht="31.5" x14ac:dyDescent="0.25">
      <c r="A11" s="28" t="s">
        <v>87</v>
      </c>
      <c r="B11" s="90">
        <v>4</v>
      </c>
      <c r="C11" s="90">
        <v>5</v>
      </c>
      <c r="D11" s="28" t="s">
        <v>1454</v>
      </c>
      <c r="E11" s="91" t="s">
        <v>74</v>
      </c>
      <c r="F11" s="90" t="s">
        <v>1449</v>
      </c>
      <c r="G11" s="91" t="s">
        <v>100</v>
      </c>
      <c r="H11" s="28" t="s">
        <v>1450</v>
      </c>
      <c r="I11" s="28" t="s">
        <v>1451</v>
      </c>
      <c r="J11" s="28" t="s">
        <v>69</v>
      </c>
      <c r="K11" s="90" t="s">
        <v>69</v>
      </c>
      <c r="L11" s="92" t="s">
        <v>69</v>
      </c>
      <c r="M11" s="28" t="s">
        <v>260</v>
      </c>
      <c r="N11" s="93" t="s">
        <v>1455</v>
      </c>
      <c r="O11" s="93" t="s">
        <v>1449</v>
      </c>
      <c r="P11" s="160" t="s">
        <v>74</v>
      </c>
      <c r="Q11" s="160" t="s">
        <v>80</v>
      </c>
      <c r="R11" s="160">
        <v>10</v>
      </c>
      <c r="S11" s="160" t="s">
        <v>80</v>
      </c>
      <c r="T11" s="160" t="s">
        <v>80</v>
      </c>
      <c r="U11" s="166" t="s">
        <v>80</v>
      </c>
      <c r="V11" s="160" t="s">
        <v>145</v>
      </c>
      <c r="W11" s="177">
        <v>0</v>
      </c>
      <c r="X11" s="177">
        <v>0</v>
      </c>
      <c r="Y11" s="177">
        <v>0</v>
      </c>
      <c r="Z11" s="177">
        <v>30000</v>
      </c>
      <c r="AA11" s="179">
        <v>0</v>
      </c>
      <c r="AB11" s="76" t="s">
        <v>69</v>
      </c>
      <c r="AC11" s="212">
        <v>0</v>
      </c>
      <c r="AD11" s="76" t="s">
        <v>69</v>
      </c>
      <c r="AE11" s="179">
        <v>0</v>
      </c>
      <c r="AF11" s="215">
        <v>0</v>
      </c>
      <c r="AG11" s="77" t="s">
        <v>69</v>
      </c>
      <c r="AH11" s="215">
        <v>0</v>
      </c>
      <c r="AI11" s="77" t="s">
        <v>69</v>
      </c>
      <c r="AJ11" s="215">
        <v>0</v>
      </c>
      <c r="AK11" s="187">
        <v>0</v>
      </c>
      <c r="AL11" s="187" t="s">
        <v>69</v>
      </c>
      <c r="AM11" s="187">
        <v>0</v>
      </c>
      <c r="AN11" s="187" t="s">
        <v>69</v>
      </c>
      <c r="AO11" s="187">
        <v>0</v>
      </c>
      <c r="AP11" s="191">
        <v>0</v>
      </c>
      <c r="AQ11" s="94" t="s">
        <v>69</v>
      </c>
      <c r="AR11" s="191">
        <v>30000</v>
      </c>
      <c r="AS11" s="108" t="s">
        <v>477</v>
      </c>
      <c r="AT11" s="192">
        <v>20000</v>
      </c>
      <c r="AU11" s="193">
        <v>0</v>
      </c>
      <c r="AV11" s="109" t="s">
        <v>69</v>
      </c>
      <c r="AW11" s="193">
        <v>370000</v>
      </c>
      <c r="AX11" s="109" t="s">
        <v>529</v>
      </c>
      <c r="AY11" s="177">
        <f t="shared" si="0"/>
        <v>0</v>
      </c>
      <c r="AZ11" s="177">
        <f t="shared" si="1"/>
        <v>450000</v>
      </c>
      <c r="BA11" s="93" t="s">
        <v>74</v>
      </c>
      <c r="BB11" s="177">
        <v>0</v>
      </c>
      <c r="BC11" s="177">
        <v>0</v>
      </c>
      <c r="BD11" s="177">
        <v>0</v>
      </c>
      <c r="BE11" s="177">
        <v>0</v>
      </c>
      <c r="BF11" s="177">
        <v>0</v>
      </c>
      <c r="BG11" s="177">
        <v>0</v>
      </c>
    </row>
    <row r="12" spans="1:64" s="89" customFormat="1" ht="47.25" x14ac:dyDescent="0.25">
      <c r="A12" s="28" t="s">
        <v>87</v>
      </c>
      <c r="B12" s="90">
        <v>4</v>
      </c>
      <c r="C12" s="90">
        <v>1</v>
      </c>
      <c r="D12" s="28" t="s">
        <v>257</v>
      </c>
      <c r="E12" s="91" t="s">
        <v>145</v>
      </c>
      <c r="F12" s="90" t="s">
        <v>258</v>
      </c>
      <c r="G12" s="91" t="s">
        <v>100</v>
      </c>
      <c r="H12" s="28">
        <v>55501</v>
      </c>
      <c r="I12" s="28" t="s">
        <v>259</v>
      </c>
      <c r="J12" s="28" t="s">
        <v>69</v>
      </c>
      <c r="K12" s="90" t="s">
        <v>69</v>
      </c>
      <c r="L12" s="92" t="s">
        <v>69</v>
      </c>
      <c r="M12" s="28" t="s">
        <v>260</v>
      </c>
      <c r="N12" s="93" t="s">
        <v>261</v>
      </c>
      <c r="O12" s="93" t="s">
        <v>258</v>
      </c>
      <c r="P12" s="160" t="s">
        <v>74</v>
      </c>
      <c r="Q12" s="160" t="s">
        <v>80</v>
      </c>
      <c r="R12" s="160" t="s">
        <v>80</v>
      </c>
      <c r="S12" s="160">
        <v>12</v>
      </c>
      <c r="T12" s="160" t="s">
        <v>80</v>
      </c>
      <c r="U12" s="166" t="s">
        <v>80</v>
      </c>
      <c r="V12" s="160" t="s">
        <v>83</v>
      </c>
      <c r="W12" s="177">
        <v>0</v>
      </c>
      <c r="X12" s="177">
        <v>23098.86</v>
      </c>
      <c r="Y12" s="177">
        <v>0</v>
      </c>
      <c r="Z12" s="177">
        <v>0</v>
      </c>
      <c r="AA12" s="179">
        <v>0</v>
      </c>
      <c r="AB12" s="76" t="s">
        <v>69</v>
      </c>
      <c r="AC12" s="212">
        <v>55000</v>
      </c>
      <c r="AD12" s="76" t="s">
        <v>262</v>
      </c>
      <c r="AE12" s="179">
        <v>0</v>
      </c>
      <c r="AF12" s="215">
        <v>0</v>
      </c>
      <c r="AG12" s="77" t="s">
        <v>69</v>
      </c>
      <c r="AH12" s="215">
        <v>0</v>
      </c>
      <c r="AI12" s="77" t="s">
        <v>69</v>
      </c>
      <c r="AJ12" s="215">
        <v>0</v>
      </c>
      <c r="AK12" s="187">
        <v>0</v>
      </c>
      <c r="AL12" s="187" t="s">
        <v>69</v>
      </c>
      <c r="AM12" s="187">
        <v>40000</v>
      </c>
      <c r="AN12" s="187" t="s">
        <v>263</v>
      </c>
      <c r="AO12" s="187">
        <v>0</v>
      </c>
      <c r="AP12" s="191">
        <v>0</v>
      </c>
      <c r="AQ12" s="94" t="s">
        <v>69</v>
      </c>
      <c r="AR12" s="191">
        <v>300000</v>
      </c>
      <c r="AS12" s="108" t="s">
        <v>263</v>
      </c>
      <c r="AT12" s="192">
        <v>0</v>
      </c>
      <c r="AU12" s="193">
        <v>0</v>
      </c>
      <c r="AV12" s="109" t="s">
        <v>69</v>
      </c>
      <c r="AW12" s="193">
        <v>0</v>
      </c>
      <c r="AX12" s="109" t="s">
        <v>69</v>
      </c>
      <c r="AY12" s="177">
        <f t="shared" si="0"/>
        <v>0</v>
      </c>
      <c r="AZ12" s="177">
        <f t="shared" si="1"/>
        <v>418098.86</v>
      </c>
      <c r="BA12" s="93" t="s">
        <v>74</v>
      </c>
      <c r="BB12" s="177">
        <v>0</v>
      </c>
      <c r="BC12" s="177">
        <v>0</v>
      </c>
      <c r="BD12" s="177">
        <v>0</v>
      </c>
      <c r="BE12" s="177">
        <v>0</v>
      </c>
      <c r="BF12" s="177">
        <v>0</v>
      </c>
      <c r="BG12" s="177">
        <v>0</v>
      </c>
    </row>
    <row r="13" spans="1:64" s="89" customFormat="1" ht="204.75" x14ac:dyDescent="0.25">
      <c r="A13" s="28" t="s">
        <v>87</v>
      </c>
      <c r="B13" s="90">
        <v>4</v>
      </c>
      <c r="C13" s="90"/>
      <c r="D13" s="28" t="s">
        <v>575</v>
      </c>
      <c r="E13" s="91" t="s">
        <v>74</v>
      </c>
      <c r="F13" s="90" t="s">
        <v>576</v>
      </c>
      <c r="G13" s="91" t="s">
        <v>100</v>
      </c>
      <c r="H13" s="28">
        <v>55502</v>
      </c>
      <c r="I13" s="28" t="s">
        <v>577</v>
      </c>
      <c r="J13" s="28" t="s">
        <v>510</v>
      </c>
      <c r="K13" s="90" t="s">
        <v>1523</v>
      </c>
      <c r="L13" s="92" t="s">
        <v>1522</v>
      </c>
      <c r="M13" s="28" t="s">
        <v>260</v>
      </c>
      <c r="N13" s="93" t="s">
        <v>578</v>
      </c>
      <c r="O13" s="93" t="s">
        <v>576</v>
      </c>
      <c r="P13" s="160" t="s">
        <v>74</v>
      </c>
      <c r="Q13" s="160">
        <v>12</v>
      </c>
      <c r="R13" s="160">
        <v>12</v>
      </c>
      <c r="S13" s="160">
        <v>12</v>
      </c>
      <c r="T13" s="160">
        <v>12</v>
      </c>
      <c r="U13" s="166" t="s">
        <v>80</v>
      </c>
      <c r="V13" s="160" t="s">
        <v>74</v>
      </c>
      <c r="W13" s="177">
        <v>0</v>
      </c>
      <c r="X13" s="177">
        <v>0</v>
      </c>
      <c r="Y13" s="177">
        <v>0</v>
      </c>
      <c r="Z13" s="177">
        <v>0</v>
      </c>
      <c r="AA13" s="179">
        <v>10000</v>
      </c>
      <c r="AB13" s="76" t="s">
        <v>579</v>
      </c>
      <c r="AC13" s="212">
        <v>30000</v>
      </c>
      <c r="AD13" s="76" t="s">
        <v>580</v>
      </c>
      <c r="AE13" s="179">
        <v>0</v>
      </c>
      <c r="AF13" s="215">
        <v>0</v>
      </c>
      <c r="AG13" s="77" t="s">
        <v>69</v>
      </c>
      <c r="AH13" s="215">
        <v>80000</v>
      </c>
      <c r="AI13" s="77" t="s">
        <v>1517</v>
      </c>
      <c r="AJ13" s="215">
        <v>0</v>
      </c>
      <c r="AK13" s="187">
        <v>0</v>
      </c>
      <c r="AL13" s="187" t="s">
        <v>69</v>
      </c>
      <c r="AM13" s="187">
        <v>165000</v>
      </c>
      <c r="AN13" s="187" t="s">
        <v>1518</v>
      </c>
      <c r="AO13" s="187">
        <v>0</v>
      </c>
      <c r="AP13" s="191">
        <v>0</v>
      </c>
      <c r="AQ13" s="94" t="s">
        <v>69</v>
      </c>
      <c r="AR13" s="191">
        <v>128000</v>
      </c>
      <c r="AS13" s="108" t="s">
        <v>1519</v>
      </c>
      <c r="AT13" s="192">
        <v>0</v>
      </c>
      <c r="AU13" s="193">
        <v>0</v>
      </c>
      <c r="AV13" s="109" t="s">
        <v>69</v>
      </c>
      <c r="AW13" s="193">
        <v>0</v>
      </c>
      <c r="AX13" s="109" t="s">
        <v>69</v>
      </c>
      <c r="AY13" s="177">
        <f t="shared" si="0"/>
        <v>10000</v>
      </c>
      <c r="AZ13" s="177">
        <f t="shared" si="1"/>
        <v>403000</v>
      </c>
      <c r="BA13" s="93" t="s">
        <v>74</v>
      </c>
      <c r="BB13" s="177">
        <v>0</v>
      </c>
      <c r="BC13" s="177">
        <v>0</v>
      </c>
      <c r="BD13" s="177">
        <v>0</v>
      </c>
      <c r="BE13" s="177">
        <v>0</v>
      </c>
      <c r="BF13" s="177">
        <v>0</v>
      </c>
      <c r="BG13" s="177">
        <v>0</v>
      </c>
    </row>
    <row r="14" spans="1:64" s="89" customFormat="1" ht="47.25" x14ac:dyDescent="0.25">
      <c r="A14" s="28" t="s">
        <v>87</v>
      </c>
      <c r="B14" s="90">
        <v>4</v>
      </c>
      <c r="C14" s="90"/>
      <c r="D14" s="28" t="s">
        <v>575</v>
      </c>
      <c r="E14" s="91" t="s">
        <v>74</v>
      </c>
      <c r="F14" s="90" t="s">
        <v>576</v>
      </c>
      <c r="G14" s="91" t="s">
        <v>100</v>
      </c>
      <c r="H14" s="28">
        <v>55502</v>
      </c>
      <c r="I14" s="28" t="s">
        <v>577</v>
      </c>
      <c r="J14" s="28" t="s">
        <v>1520</v>
      </c>
      <c r="K14" s="90" t="s">
        <v>143</v>
      </c>
      <c r="L14" s="92" t="s">
        <v>1521</v>
      </c>
      <c r="M14" s="28" t="s">
        <v>70</v>
      </c>
      <c r="N14" s="93" t="s">
        <v>581</v>
      </c>
      <c r="O14" s="93" t="s">
        <v>582</v>
      </c>
      <c r="P14" s="160" t="s">
        <v>74</v>
      </c>
      <c r="Q14" s="160">
        <v>12</v>
      </c>
      <c r="R14" s="160" t="s">
        <v>80</v>
      </c>
      <c r="S14" s="160" t="s">
        <v>80</v>
      </c>
      <c r="T14" s="160" t="s">
        <v>80</v>
      </c>
      <c r="U14" s="166" t="s">
        <v>80</v>
      </c>
      <c r="V14" s="160" t="s">
        <v>74</v>
      </c>
      <c r="W14" s="177">
        <v>0</v>
      </c>
      <c r="X14" s="177">
        <v>0</v>
      </c>
      <c r="Y14" s="177">
        <v>0</v>
      </c>
      <c r="Z14" s="177">
        <v>0</v>
      </c>
      <c r="AA14" s="179">
        <v>1600</v>
      </c>
      <c r="AB14" s="76" t="s">
        <v>69</v>
      </c>
      <c r="AC14" s="212">
        <v>30400</v>
      </c>
      <c r="AD14" s="76" t="s">
        <v>583</v>
      </c>
      <c r="AE14" s="179">
        <v>0</v>
      </c>
      <c r="AF14" s="215">
        <v>0</v>
      </c>
      <c r="AG14" s="77" t="s">
        <v>69</v>
      </c>
      <c r="AH14" s="215">
        <v>0</v>
      </c>
      <c r="AI14" s="77" t="s">
        <v>69</v>
      </c>
      <c r="AJ14" s="215">
        <v>0</v>
      </c>
      <c r="AK14" s="187">
        <v>0</v>
      </c>
      <c r="AL14" s="187" t="s">
        <v>69</v>
      </c>
      <c r="AM14" s="187">
        <v>0</v>
      </c>
      <c r="AN14" s="187" t="s">
        <v>69</v>
      </c>
      <c r="AO14" s="187">
        <v>0</v>
      </c>
      <c r="AP14" s="191">
        <v>0</v>
      </c>
      <c r="AQ14" s="94" t="s">
        <v>69</v>
      </c>
      <c r="AR14" s="191">
        <v>0</v>
      </c>
      <c r="AS14" s="108" t="s">
        <v>69</v>
      </c>
      <c r="AT14" s="192">
        <v>0</v>
      </c>
      <c r="AU14" s="193">
        <v>0</v>
      </c>
      <c r="AV14" s="109" t="s">
        <v>69</v>
      </c>
      <c r="AW14" s="193">
        <v>0</v>
      </c>
      <c r="AX14" s="109" t="s">
        <v>69</v>
      </c>
      <c r="AY14" s="177">
        <f t="shared" si="0"/>
        <v>1600</v>
      </c>
      <c r="AZ14" s="177">
        <f t="shared" si="1"/>
        <v>30400</v>
      </c>
      <c r="BA14" s="93" t="s">
        <v>74</v>
      </c>
      <c r="BB14" s="177">
        <v>0</v>
      </c>
      <c r="BC14" s="177">
        <v>0</v>
      </c>
      <c r="BD14" s="177">
        <v>0</v>
      </c>
      <c r="BE14" s="177">
        <v>0</v>
      </c>
      <c r="BF14" s="177">
        <v>0</v>
      </c>
      <c r="BG14" s="177">
        <v>0</v>
      </c>
    </row>
    <row r="15" spans="1:64" s="89" customFormat="1" ht="63" x14ac:dyDescent="0.25">
      <c r="A15" s="28" t="s">
        <v>87</v>
      </c>
      <c r="B15" s="90">
        <v>6</v>
      </c>
      <c r="C15" s="90">
        <v>1</v>
      </c>
      <c r="D15" s="28" t="s">
        <v>748</v>
      </c>
      <c r="E15" s="91" t="s">
        <v>74</v>
      </c>
      <c r="F15" s="90" t="s">
        <v>749</v>
      </c>
      <c r="G15" s="91" t="s">
        <v>100</v>
      </c>
      <c r="H15" s="28">
        <v>55100</v>
      </c>
      <c r="I15" s="28" t="s">
        <v>750</v>
      </c>
      <c r="J15" s="28" t="s">
        <v>69</v>
      </c>
      <c r="K15" s="90" t="s">
        <v>69</v>
      </c>
      <c r="L15" s="92" t="s">
        <v>69</v>
      </c>
      <c r="M15" s="28" t="s">
        <v>466</v>
      </c>
      <c r="N15" s="93" t="s">
        <v>751</v>
      </c>
      <c r="O15" s="93" t="s">
        <v>749</v>
      </c>
      <c r="P15" s="160" t="s">
        <v>74</v>
      </c>
      <c r="Q15" s="160" t="s">
        <v>80</v>
      </c>
      <c r="R15" s="160" t="s">
        <v>80</v>
      </c>
      <c r="S15" s="160" t="s">
        <v>80</v>
      </c>
      <c r="T15" s="160">
        <v>10</v>
      </c>
      <c r="U15" s="166" t="s">
        <v>80</v>
      </c>
      <c r="V15" s="160" t="s">
        <v>145</v>
      </c>
      <c r="W15" s="177">
        <v>0</v>
      </c>
      <c r="X15" s="177">
        <v>128667.39</v>
      </c>
      <c r="Y15" s="177">
        <v>0</v>
      </c>
      <c r="Z15" s="177">
        <v>250000</v>
      </c>
      <c r="AA15" s="179">
        <v>0</v>
      </c>
      <c r="AB15" s="76" t="s">
        <v>69</v>
      </c>
      <c r="AC15" s="212">
        <v>15000</v>
      </c>
      <c r="AD15" s="76" t="s">
        <v>477</v>
      </c>
      <c r="AE15" s="179">
        <v>700</v>
      </c>
      <c r="AF15" s="215">
        <v>0</v>
      </c>
      <c r="AG15" s="77" t="s">
        <v>69</v>
      </c>
      <c r="AH15" s="215">
        <v>30000</v>
      </c>
      <c r="AI15" s="77" t="s">
        <v>477</v>
      </c>
      <c r="AJ15" s="215">
        <v>1500</v>
      </c>
      <c r="AK15" s="187">
        <v>0</v>
      </c>
      <c r="AL15" s="187" t="s">
        <v>69</v>
      </c>
      <c r="AM15" s="187">
        <v>255000</v>
      </c>
      <c r="AN15" s="187" t="s">
        <v>752</v>
      </c>
      <c r="AO15" s="187">
        <v>12700</v>
      </c>
      <c r="AP15" s="191">
        <v>0</v>
      </c>
      <c r="AQ15" s="94" t="s">
        <v>69</v>
      </c>
      <c r="AR15" s="191">
        <v>400000</v>
      </c>
      <c r="AS15" s="108" t="s">
        <v>752</v>
      </c>
      <c r="AT15" s="192">
        <v>20000</v>
      </c>
      <c r="AU15" s="193">
        <v>0</v>
      </c>
      <c r="AV15" s="109" t="s">
        <v>69</v>
      </c>
      <c r="AW15" s="193">
        <v>0</v>
      </c>
      <c r="AX15" s="109" t="s">
        <v>69</v>
      </c>
      <c r="AY15" s="177">
        <f t="shared" si="0"/>
        <v>0</v>
      </c>
      <c r="AZ15" s="177">
        <f t="shared" si="1"/>
        <v>1113567.3900000001</v>
      </c>
      <c r="BA15" s="93" t="s">
        <v>145</v>
      </c>
      <c r="BB15" s="177">
        <v>85000</v>
      </c>
      <c r="BC15" s="177">
        <v>0</v>
      </c>
      <c r="BD15" s="177">
        <v>20000</v>
      </c>
      <c r="BE15" s="177">
        <v>35000</v>
      </c>
      <c r="BF15" s="177">
        <v>30000</v>
      </c>
      <c r="BG15" s="177">
        <v>0</v>
      </c>
    </row>
    <row r="16" spans="1:64" s="89" customFormat="1" ht="78.75" x14ac:dyDescent="0.25">
      <c r="A16" s="28" t="s">
        <v>87</v>
      </c>
      <c r="B16" s="90">
        <v>6</v>
      </c>
      <c r="C16" s="90">
        <v>1</v>
      </c>
      <c r="D16" s="28" t="s">
        <v>796</v>
      </c>
      <c r="E16" s="91" t="s">
        <v>74</v>
      </c>
      <c r="F16" s="90" t="s">
        <v>797</v>
      </c>
      <c r="G16" s="91" t="s">
        <v>100</v>
      </c>
      <c r="H16" s="28">
        <v>55100</v>
      </c>
      <c r="I16" s="28" t="s">
        <v>750</v>
      </c>
      <c r="J16" s="28" t="s">
        <v>69</v>
      </c>
      <c r="K16" s="90" t="s">
        <v>69</v>
      </c>
      <c r="L16" s="92" t="s">
        <v>69</v>
      </c>
      <c r="M16" s="28" t="s">
        <v>466</v>
      </c>
      <c r="N16" s="93" t="s">
        <v>798</v>
      </c>
      <c r="O16" s="93" t="s">
        <v>799</v>
      </c>
      <c r="P16" s="160" t="s">
        <v>74</v>
      </c>
      <c r="Q16" s="160">
        <v>12</v>
      </c>
      <c r="R16" s="160" t="s">
        <v>80</v>
      </c>
      <c r="S16" s="160" t="s">
        <v>80</v>
      </c>
      <c r="T16" s="160" t="s">
        <v>80</v>
      </c>
      <c r="U16" s="166" t="s">
        <v>80</v>
      </c>
      <c r="V16" s="160" t="s">
        <v>145</v>
      </c>
      <c r="W16" s="177">
        <v>0</v>
      </c>
      <c r="X16" s="177">
        <v>548394.89</v>
      </c>
      <c r="Y16" s="177">
        <v>0</v>
      </c>
      <c r="Z16" s="177">
        <v>0</v>
      </c>
      <c r="AA16" s="179">
        <v>0</v>
      </c>
      <c r="AB16" s="76" t="s">
        <v>69</v>
      </c>
      <c r="AC16" s="212">
        <v>50000</v>
      </c>
      <c r="AD16" s="76" t="s">
        <v>800</v>
      </c>
      <c r="AE16" s="179">
        <v>2500</v>
      </c>
      <c r="AF16" s="215">
        <v>0</v>
      </c>
      <c r="AG16" s="77" t="s">
        <v>69</v>
      </c>
      <c r="AH16" s="215">
        <v>0</v>
      </c>
      <c r="AI16" s="77" t="s">
        <v>69</v>
      </c>
      <c r="AJ16" s="215">
        <v>0</v>
      </c>
      <c r="AK16" s="187">
        <v>0</v>
      </c>
      <c r="AL16" s="187" t="s">
        <v>69</v>
      </c>
      <c r="AM16" s="187">
        <v>0</v>
      </c>
      <c r="AN16" s="187" t="s">
        <v>69</v>
      </c>
      <c r="AO16" s="187">
        <v>0</v>
      </c>
      <c r="AP16" s="191">
        <v>0</v>
      </c>
      <c r="AQ16" s="94" t="s">
        <v>69</v>
      </c>
      <c r="AR16" s="191">
        <v>0</v>
      </c>
      <c r="AS16" s="108" t="s">
        <v>69</v>
      </c>
      <c r="AT16" s="192">
        <v>0</v>
      </c>
      <c r="AU16" s="193">
        <v>0</v>
      </c>
      <c r="AV16" s="109" t="s">
        <v>69</v>
      </c>
      <c r="AW16" s="193">
        <v>0</v>
      </c>
      <c r="AX16" s="109" t="s">
        <v>69</v>
      </c>
      <c r="AY16" s="177">
        <f t="shared" si="0"/>
        <v>0</v>
      </c>
      <c r="AZ16" s="177">
        <f t="shared" si="1"/>
        <v>600894.89</v>
      </c>
      <c r="BA16" s="93" t="s">
        <v>74</v>
      </c>
      <c r="BB16" s="177">
        <v>0</v>
      </c>
      <c r="BC16" s="177">
        <v>0</v>
      </c>
      <c r="BD16" s="177">
        <v>0</v>
      </c>
      <c r="BE16" s="177">
        <v>0</v>
      </c>
      <c r="BF16" s="177">
        <v>0</v>
      </c>
      <c r="BG16" s="177">
        <v>0</v>
      </c>
    </row>
    <row r="17" spans="1:59" s="89" customFormat="1" ht="47.25" x14ac:dyDescent="0.25">
      <c r="A17" s="28" t="s">
        <v>87</v>
      </c>
      <c r="B17" s="90">
        <v>6</v>
      </c>
      <c r="C17" s="90">
        <v>1</v>
      </c>
      <c r="D17" s="28" t="s">
        <v>879</v>
      </c>
      <c r="E17" s="91" t="s">
        <v>74</v>
      </c>
      <c r="F17" s="90" t="s">
        <v>880</v>
      </c>
      <c r="G17" s="91" t="s">
        <v>100</v>
      </c>
      <c r="H17" s="28">
        <v>54802</v>
      </c>
      <c r="I17" s="28" t="s">
        <v>876</v>
      </c>
      <c r="J17" s="28" t="s">
        <v>69</v>
      </c>
      <c r="K17" s="90" t="s">
        <v>69</v>
      </c>
      <c r="L17" s="92" t="s">
        <v>69</v>
      </c>
      <c r="M17" s="28" t="s">
        <v>260</v>
      </c>
      <c r="N17" s="93" t="s">
        <v>881</v>
      </c>
      <c r="O17" s="93" t="s">
        <v>880</v>
      </c>
      <c r="P17" s="160" t="s">
        <v>145</v>
      </c>
      <c r="Q17" s="160">
        <v>9</v>
      </c>
      <c r="R17" s="160" t="s">
        <v>80</v>
      </c>
      <c r="S17" s="160" t="s">
        <v>80</v>
      </c>
      <c r="T17" s="160" t="s">
        <v>80</v>
      </c>
      <c r="U17" s="166" t="s">
        <v>80</v>
      </c>
      <c r="V17" s="160" t="s">
        <v>74</v>
      </c>
      <c r="W17" s="177">
        <v>0</v>
      </c>
      <c r="X17" s="177">
        <v>294376.96999999997</v>
      </c>
      <c r="Y17" s="177">
        <v>0</v>
      </c>
      <c r="Z17" s="177">
        <v>0</v>
      </c>
      <c r="AA17" s="179">
        <v>0</v>
      </c>
      <c r="AB17" s="76" t="s">
        <v>69</v>
      </c>
      <c r="AC17" s="212">
        <v>70000</v>
      </c>
      <c r="AD17" s="76" t="s">
        <v>882</v>
      </c>
      <c r="AE17" s="179">
        <v>0</v>
      </c>
      <c r="AF17" s="215">
        <v>0</v>
      </c>
      <c r="AG17" s="77" t="s">
        <v>69</v>
      </c>
      <c r="AH17" s="215">
        <v>0</v>
      </c>
      <c r="AI17" s="77" t="s">
        <v>69</v>
      </c>
      <c r="AJ17" s="215">
        <v>0</v>
      </c>
      <c r="AK17" s="187">
        <v>0</v>
      </c>
      <c r="AL17" s="187" t="s">
        <v>69</v>
      </c>
      <c r="AM17" s="187">
        <v>0</v>
      </c>
      <c r="AN17" s="187" t="s">
        <v>69</v>
      </c>
      <c r="AO17" s="187">
        <v>0</v>
      </c>
      <c r="AP17" s="191">
        <v>0</v>
      </c>
      <c r="AQ17" s="94" t="s">
        <v>69</v>
      </c>
      <c r="AR17" s="191">
        <v>0</v>
      </c>
      <c r="AS17" s="108" t="s">
        <v>69</v>
      </c>
      <c r="AT17" s="192">
        <v>0</v>
      </c>
      <c r="AU17" s="193">
        <v>0</v>
      </c>
      <c r="AV17" s="109" t="s">
        <v>69</v>
      </c>
      <c r="AW17" s="193">
        <v>0</v>
      </c>
      <c r="AX17" s="109" t="s">
        <v>69</v>
      </c>
      <c r="AY17" s="177">
        <f t="shared" si="0"/>
        <v>0</v>
      </c>
      <c r="AZ17" s="177">
        <f t="shared" si="1"/>
        <v>364376.97</v>
      </c>
      <c r="BA17" s="93" t="s">
        <v>74</v>
      </c>
      <c r="BB17" s="177">
        <v>0</v>
      </c>
      <c r="BC17" s="177">
        <v>0</v>
      </c>
      <c r="BD17" s="177">
        <v>0</v>
      </c>
      <c r="BE17" s="177">
        <v>0</v>
      </c>
      <c r="BF17" s="177">
        <v>0</v>
      </c>
      <c r="BG17" s="177">
        <v>0</v>
      </c>
    </row>
    <row r="18" spans="1:59" s="89" customFormat="1" ht="78.75" x14ac:dyDescent="0.25">
      <c r="A18" s="28" t="s">
        <v>87</v>
      </c>
      <c r="B18" s="90">
        <v>6</v>
      </c>
      <c r="C18" s="90">
        <v>1</v>
      </c>
      <c r="D18" s="28" t="s">
        <v>860</v>
      </c>
      <c r="E18" s="91" t="s">
        <v>74</v>
      </c>
      <c r="F18" s="90" t="s">
        <v>861</v>
      </c>
      <c r="G18" s="91" t="s">
        <v>100</v>
      </c>
      <c r="H18" s="28">
        <v>54100</v>
      </c>
      <c r="I18" s="28" t="s">
        <v>478</v>
      </c>
      <c r="J18" s="28" t="s">
        <v>69</v>
      </c>
      <c r="K18" s="90" t="s">
        <v>69</v>
      </c>
      <c r="L18" s="92" t="s">
        <v>69</v>
      </c>
      <c r="M18" s="28" t="s">
        <v>140</v>
      </c>
      <c r="N18" s="93" t="s">
        <v>867</v>
      </c>
      <c r="O18" s="93" t="s">
        <v>868</v>
      </c>
      <c r="P18" s="160" t="s">
        <v>74</v>
      </c>
      <c r="Q18" s="160">
        <v>12</v>
      </c>
      <c r="R18" s="160">
        <v>12</v>
      </c>
      <c r="S18" s="160">
        <v>12</v>
      </c>
      <c r="T18" s="160">
        <v>12</v>
      </c>
      <c r="U18" s="166" t="s">
        <v>80</v>
      </c>
      <c r="V18" s="160" t="s">
        <v>74</v>
      </c>
      <c r="W18" s="177">
        <v>0</v>
      </c>
      <c r="X18" s="177">
        <v>0</v>
      </c>
      <c r="Y18" s="177">
        <v>0</v>
      </c>
      <c r="Z18" s="177">
        <v>0</v>
      </c>
      <c r="AA18" s="179">
        <v>0</v>
      </c>
      <c r="AB18" s="76" t="s">
        <v>69</v>
      </c>
      <c r="AC18" s="212">
        <f>60000</f>
        <v>60000</v>
      </c>
      <c r="AD18" s="76" t="s">
        <v>1594</v>
      </c>
      <c r="AE18" s="179">
        <v>0</v>
      </c>
      <c r="AF18" s="215">
        <v>0</v>
      </c>
      <c r="AG18" s="77" t="s">
        <v>69</v>
      </c>
      <c r="AH18" s="215">
        <f>60000</f>
        <v>60000</v>
      </c>
      <c r="AI18" s="77" t="s">
        <v>1594</v>
      </c>
      <c r="AJ18" s="215">
        <v>0</v>
      </c>
      <c r="AK18" s="187">
        <v>0</v>
      </c>
      <c r="AL18" s="187" t="s">
        <v>69</v>
      </c>
      <c r="AM18" s="187">
        <v>60000</v>
      </c>
      <c r="AN18" s="187" t="s">
        <v>1453</v>
      </c>
      <c r="AO18" s="187">
        <v>0</v>
      </c>
      <c r="AP18" s="191">
        <v>0</v>
      </c>
      <c r="AQ18" s="94" t="s">
        <v>69</v>
      </c>
      <c r="AR18" s="191">
        <v>60000</v>
      </c>
      <c r="AS18" s="108" t="s">
        <v>1453</v>
      </c>
      <c r="AT18" s="192">
        <v>0</v>
      </c>
      <c r="AU18" s="193">
        <v>0</v>
      </c>
      <c r="AV18" s="109" t="s">
        <v>69</v>
      </c>
      <c r="AW18" s="193">
        <v>0</v>
      </c>
      <c r="AX18" s="109" t="s">
        <v>69</v>
      </c>
      <c r="AY18" s="177">
        <f t="shared" si="0"/>
        <v>0</v>
      </c>
      <c r="AZ18" s="177">
        <f t="shared" si="1"/>
        <v>240000</v>
      </c>
      <c r="BA18" s="93" t="s">
        <v>74</v>
      </c>
      <c r="BB18" s="177">
        <v>0</v>
      </c>
      <c r="BC18" s="177">
        <v>0</v>
      </c>
      <c r="BD18" s="177">
        <v>0</v>
      </c>
      <c r="BE18" s="177">
        <v>0</v>
      </c>
      <c r="BF18" s="177">
        <v>0</v>
      </c>
      <c r="BG18" s="177">
        <v>0</v>
      </c>
    </row>
    <row r="19" spans="1:59" s="89" customFormat="1" ht="63" x14ac:dyDescent="0.25">
      <c r="A19" s="28" t="s">
        <v>87</v>
      </c>
      <c r="B19" s="90">
        <v>6</v>
      </c>
      <c r="C19" s="90" t="s">
        <v>1432</v>
      </c>
      <c r="D19" s="28" t="s">
        <v>774</v>
      </c>
      <c r="E19" s="91" t="s">
        <v>74</v>
      </c>
      <c r="F19" s="90" t="s">
        <v>775</v>
      </c>
      <c r="G19" s="91" t="s">
        <v>100</v>
      </c>
      <c r="H19" s="28">
        <v>55100</v>
      </c>
      <c r="I19" s="28" t="s">
        <v>750</v>
      </c>
      <c r="J19" s="28" t="s">
        <v>510</v>
      </c>
      <c r="K19" s="90" t="s">
        <v>143</v>
      </c>
      <c r="L19" s="92" t="s">
        <v>1633</v>
      </c>
      <c r="M19" s="28" t="s">
        <v>260</v>
      </c>
      <c r="N19" s="93" t="s">
        <v>776</v>
      </c>
      <c r="O19" s="93" t="s">
        <v>775</v>
      </c>
      <c r="P19" s="160" t="s">
        <v>74</v>
      </c>
      <c r="Q19" s="160" t="s">
        <v>80</v>
      </c>
      <c r="R19" s="160" t="s">
        <v>80</v>
      </c>
      <c r="S19" s="160" t="s">
        <v>80</v>
      </c>
      <c r="T19" s="160">
        <v>6</v>
      </c>
      <c r="U19" s="166" t="s">
        <v>80</v>
      </c>
      <c r="V19" s="160" t="s">
        <v>145</v>
      </c>
      <c r="W19" s="177">
        <v>0</v>
      </c>
      <c r="X19" s="177">
        <v>0</v>
      </c>
      <c r="Y19" s="177">
        <v>0</v>
      </c>
      <c r="Z19" s="177">
        <v>0</v>
      </c>
      <c r="AA19" s="179">
        <v>45000</v>
      </c>
      <c r="AB19" s="76" t="s">
        <v>271</v>
      </c>
      <c r="AC19" s="212">
        <v>50000</v>
      </c>
      <c r="AD19" s="76" t="s">
        <v>477</v>
      </c>
      <c r="AE19" s="179">
        <v>500</v>
      </c>
      <c r="AF19" s="215">
        <v>337500</v>
      </c>
      <c r="AG19" s="77" t="s">
        <v>271</v>
      </c>
      <c r="AH19" s="215">
        <v>375000</v>
      </c>
      <c r="AI19" s="77" t="s">
        <v>477</v>
      </c>
      <c r="AJ19" s="215">
        <v>700</v>
      </c>
      <c r="AK19" s="187">
        <v>0</v>
      </c>
      <c r="AL19" s="187" t="s">
        <v>69</v>
      </c>
      <c r="AM19" s="187">
        <v>200000</v>
      </c>
      <c r="AN19" s="187" t="s">
        <v>752</v>
      </c>
      <c r="AO19" s="187">
        <v>10000</v>
      </c>
      <c r="AP19" s="191">
        <v>0</v>
      </c>
      <c r="AQ19" s="94" t="s">
        <v>69</v>
      </c>
      <c r="AR19" s="191">
        <v>0</v>
      </c>
      <c r="AS19" s="108" t="s">
        <v>69</v>
      </c>
      <c r="AT19" s="192">
        <v>10000</v>
      </c>
      <c r="AU19" s="193">
        <v>0</v>
      </c>
      <c r="AV19" s="109" t="s">
        <v>69</v>
      </c>
      <c r="AW19" s="193">
        <v>0</v>
      </c>
      <c r="AX19" s="109" t="s">
        <v>69</v>
      </c>
      <c r="AY19" s="177">
        <f t="shared" si="0"/>
        <v>382500</v>
      </c>
      <c r="AZ19" s="177">
        <f t="shared" si="1"/>
        <v>646200</v>
      </c>
      <c r="BA19" s="93" t="s">
        <v>145</v>
      </c>
      <c r="BB19" s="177">
        <v>375000</v>
      </c>
      <c r="BC19" s="177">
        <v>0</v>
      </c>
      <c r="BD19" s="177">
        <v>375000</v>
      </c>
      <c r="BE19" s="177">
        <v>0</v>
      </c>
      <c r="BF19" s="177">
        <v>0</v>
      </c>
      <c r="BG19" s="177">
        <v>0</v>
      </c>
    </row>
    <row r="20" spans="1:59" s="89" customFormat="1" ht="31.5" x14ac:dyDescent="0.25">
      <c r="A20" s="28" t="s">
        <v>87</v>
      </c>
      <c r="B20" s="90">
        <v>6</v>
      </c>
      <c r="C20" s="90" t="s">
        <v>1432</v>
      </c>
      <c r="D20" s="28" t="s">
        <v>767</v>
      </c>
      <c r="E20" s="91" t="s">
        <v>74</v>
      </c>
      <c r="F20" s="90" t="s">
        <v>1478</v>
      </c>
      <c r="G20" s="91" t="s">
        <v>100</v>
      </c>
      <c r="H20" s="28">
        <v>54100</v>
      </c>
      <c r="I20" s="28" t="s">
        <v>478</v>
      </c>
      <c r="J20" s="28" t="s">
        <v>510</v>
      </c>
      <c r="K20" s="90" t="s">
        <v>143</v>
      </c>
      <c r="L20" s="92" t="s">
        <v>1635</v>
      </c>
      <c r="M20" s="28" t="s">
        <v>260</v>
      </c>
      <c r="N20" s="93" t="s">
        <v>768</v>
      </c>
      <c r="O20" s="93" t="s">
        <v>1478</v>
      </c>
      <c r="P20" s="160" t="s">
        <v>74</v>
      </c>
      <c r="Q20" s="160" t="s">
        <v>80</v>
      </c>
      <c r="R20" s="160" t="s">
        <v>80</v>
      </c>
      <c r="S20" s="160" t="s">
        <v>80</v>
      </c>
      <c r="T20" s="160">
        <v>6</v>
      </c>
      <c r="U20" s="166" t="s">
        <v>80</v>
      </c>
      <c r="V20" s="160" t="s">
        <v>145</v>
      </c>
      <c r="W20" s="177">
        <v>0</v>
      </c>
      <c r="X20" s="177">
        <v>0</v>
      </c>
      <c r="Y20" s="177">
        <v>0</v>
      </c>
      <c r="Z20" s="177">
        <v>0</v>
      </c>
      <c r="AA20" s="179">
        <v>135000</v>
      </c>
      <c r="AB20" s="76" t="s">
        <v>69</v>
      </c>
      <c r="AC20" s="212">
        <v>150000</v>
      </c>
      <c r="AD20" s="76" t="s">
        <v>477</v>
      </c>
      <c r="AE20" s="179">
        <v>1500</v>
      </c>
      <c r="AF20" s="215">
        <v>279000</v>
      </c>
      <c r="AG20" s="77" t="s">
        <v>69</v>
      </c>
      <c r="AH20" s="215">
        <v>310000</v>
      </c>
      <c r="AI20" s="77" t="s">
        <v>477</v>
      </c>
      <c r="AJ20" s="215">
        <v>1500</v>
      </c>
      <c r="AK20" s="187">
        <v>0</v>
      </c>
      <c r="AL20" s="187" t="s">
        <v>69</v>
      </c>
      <c r="AM20" s="187">
        <v>330000</v>
      </c>
      <c r="AN20" s="187" t="s">
        <v>762</v>
      </c>
      <c r="AO20" s="187">
        <v>15500</v>
      </c>
      <c r="AP20" s="191">
        <v>0</v>
      </c>
      <c r="AQ20" s="94" t="s">
        <v>69</v>
      </c>
      <c r="AR20" s="191">
        <v>0</v>
      </c>
      <c r="AS20" s="108" t="s">
        <v>69</v>
      </c>
      <c r="AT20" s="192">
        <v>16500</v>
      </c>
      <c r="AU20" s="193">
        <v>0</v>
      </c>
      <c r="AV20" s="109" t="s">
        <v>69</v>
      </c>
      <c r="AW20" s="193">
        <v>0</v>
      </c>
      <c r="AX20" s="109" t="s">
        <v>69</v>
      </c>
      <c r="AY20" s="177">
        <f t="shared" si="0"/>
        <v>414000</v>
      </c>
      <c r="AZ20" s="177">
        <f t="shared" si="1"/>
        <v>825000</v>
      </c>
      <c r="BA20" s="93" t="s">
        <v>145</v>
      </c>
      <c r="BB20" s="177">
        <v>0</v>
      </c>
      <c r="BC20" s="177">
        <v>330000</v>
      </c>
      <c r="BD20" s="177">
        <v>0</v>
      </c>
      <c r="BE20" s="177">
        <v>330000</v>
      </c>
      <c r="BF20" s="177">
        <v>0</v>
      </c>
      <c r="BG20" s="177">
        <v>0</v>
      </c>
    </row>
    <row r="21" spans="1:59" s="89" customFormat="1" ht="31.5" x14ac:dyDescent="0.25">
      <c r="A21" s="28" t="s">
        <v>87</v>
      </c>
      <c r="B21" s="90" t="s">
        <v>1367</v>
      </c>
      <c r="C21" s="90" t="s">
        <v>1432</v>
      </c>
      <c r="D21" s="28" t="s">
        <v>1656</v>
      </c>
      <c r="E21" s="91" t="s">
        <v>74</v>
      </c>
      <c r="F21" s="90" t="s">
        <v>1657</v>
      </c>
      <c r="G21" s="91" t="s">
        <v>100</v>
      </c>
      <c r="H21" s="28" t="s">
        <v>1658</v>
      </c>
      <c r="I21" s="28" t="s">
        <v>478</v>
      </c>
      <c r="J21" s="28" t="s">
        <v>69</v>
      </c>
      <c r="K21" s="90" t="s">
        <v>69</v>
      </c>
      <c r="L21" s="92" t="s">
        <v>69</v>
      </c>
      <c r="M21" s="28" t="s">
        <v>260</v>
      </c>
      <c r="N21" s="93" t="s">
        <v>1659</v>
      </c>
      <c r="O21" s="90" t="s">
        <v>1657</v>
      </c>
      <c r="P21" s="160" t="s">
        <v>74</v>
      </c>
      <c r="Q21" s="160" t="s">
        <v>80</v>
      </c>
      <c r="R21" s="160" t="s">
        <v>80</v>
      </c>
      <c r="S21" s="160" t="s">
        <v>80</v>
      </c>
      <c r="T21" s="160" t="s">
        <v>80</v>
      </c>
      <c r="U21" s="166" t="s">
        <v>80</v>
      </c>
      <c r="V21" s="160" t="s">
        <v>74</v>
      </c>
      <c r="W21" s="177">
        <v>0</v>
      </c>
      <c r="X21" s="177">
        <v>0</v>
      </c>
      <c r="Y21" s="177">
        <v>0</v>
      </c>
      <c r="Z21" s="177">
        <v>0</v>
      </c>
      <c r="AA21" s="179">
        <v>0</v>
      </c>
      <c r="AB21" s="76" t="s">
        <v>69</v>
      </c>
      <c r="AC21" s="179">
        <v>0</v>
      </c>
      <c r="AD21" s="76" t="s">
        <v>69</v>
      </c>
      <c r="AE21" s="179">
        <v>0</v>
      </c>
      <c r="AF21" s="183">
        <v>0</v>
      </c>
      <c r="AG21" s="77" t="s">
        <v>69</v>
      </c>
      <c r="AH21" s="183">
        <v>0</v>
      </c>
      <c r="AI21" s="77" t="s">
        <v>69</v>
      </c>
      <c r="AJ21" s="183">
        <v>0</v>
      </c>
      <c r="AK21" s="187">
        <v>0</v>
      </c>
      <c r="AL21" s="78" t="s">
        <v>69</v>
      </c>
      <c r="AM21" s="187">
        <v>100000</v>
      </c>
      <c r="AN21" s="78" t="s">
        <v>1660</v>
      </c>
      <c r="AO21" s="187">
        <v>0</v>
      </c>
      <c r="AP21" s="191">
        <v>0</v>
      </c>
      <c r="AQ21" s="94" t="s">
        <v>69</v>
      </c>
      <c r="AR21" s="191">
        <v>100000</v>
      </c>
      <c r="AS21" s="108" t="s">
        <v>477</v>
      </c>
      <c r="AT21" s="192">
        <v>0</v>
      </c>
      <c r="AU21" s="193">
        <v>0</v>
      </c>
      <c r="AV21" s="109">
        <v>0</v>
      </c>
      <c r="AW21" s="193">
        <v>0</v>
      </c>
      <c r="AX21" s="109" t="s">
        <v>1303</v>
      </c>
      <c r="AY21" s="177">
        <f>W21+Y21+AA21+AF21+AK21+AP21+AU21</f>
        <v>0</v>
      </c>
      <c r="AZ21" s="177">
        <f>X21+Z21+AC21+AE21+AH21+AJ21+AM21+AO21+AR21+AT21+AW21</f>
        <v>200000</v>
      </c>
      <c r="BA21" s="93" t="s">
        <v>74</v>
      </c>
      <c r="BB21" s="177">
        <v>0</v>
      </c>
      <c r="BC21" s="177">
        <v>0</v>
      </c>
      <c r="BD21" s="177">
        <v>0</v>
      </c>
      <c r="BE21" s="177">
        <v>0</v>
      </c>
      <c r="BF21" s="177">
        <v>0</v>
      </c>
      <c r="BG21" s="177">
        <v>0</v>
      </c>
    </row>
    <row r="22" spans="1:59" s="89" customFormat="1" ht="31.5" x14ac:dyDescent="0.25">
      <c r="A22" s="28" t="s">
        <v>87</v>
      </c>
      <c r="B22" s="90">
        <v>9</v>
      </c>
      <c r="C22" s="90">
        <v>1</v>
      </c>
      <c r="D22" s="28" t="s">
        <v>560</v>
      </c>
      <c r="E22" s="91" t="s">
        <v>145</v>
      </c>
      <c r="F22" s="90" t="s">
        <v>1452</v>
      </c>
      <c r="G22" s="91" t="s">
        <v>100</v>
      </c>
      <c r="H22" s="28">
        <v>26100</v>
      </c>
      <c r="I22" s="28" t="s">
        <v>562</v>
      </c>
      <c r="J22" s="28" t="s">
        <v>69</v>
      </c>
      <c r="K22" s="90" t="s">
        <v>69</v>
      </c>
      <c r="L22" s="92" t="s">
        <v>69</v>
      </c>
      <c r="M22" s="28" t="s">
        <v>260</v>
      </c>
      <c r="N22" s="93" t="s">
        <v>563</v>
      </c>
      <c r="O22" s="93" t="s">
        <v>561</v>
      </c>
      <c r="P22" s="160" t="s">
        <v>145</v>
      </c>
      <c r="Q22" s="160">
        <v>11</v>
      </c>
      <c r="R22" s="160" t="s">
        <v>80</v>
      </c>
      <c r="S22" s="160" t="s">
        <v>80</v>
      </c>
      <c r="T22" s="160" t="s">
        <v>80</v>
      </c>
      <c r="U22" s="166" t="s">
        <v>80</v>
      </c>
      <c r="V22" s="160" t="s">
        <v>145</v>
      </c>
      <c r="W22" s="177">
        <v>0</v>
      </c>
      <c r="X22" s="177">
        <v>0</v>
      </c>
      <c r="Y22" s="177">
        <v>0</v>
      </c>
      <c r="Z22" s="177">
        <v>0</v>
      </c>
      <c r="AA22" s="179">
        <v>0</v>
      </c>
      <c r="AB22" s="76" t="s">
        <v>69</v>
      </c>
      <c r="AC22" s="212">
        <v>500000</v>
      </c>
      <c r="AD22" s="76" t="s">
        <v>518</v>
      </c>
      <c r="AE22" s="179">
        <v>5000</v>
      </c>
      <c r="AF22" s="215">
        <v>0</v>
      </c>
      <c r="AG22" s="77" t="s">
        <v>69</v>
      </c>
      <c r="AH22" s="215">
        <v>0</v>
      </c>
      <c r="AI22" s="77" t="s">
        <v>69</v>
      </c>
      <c r="AJ22" s="215">
        <v>0</v>
      </c>
      <c r="AK22" s="187">
        <v>0</v>
      </c>
      <c r="AL22" s="187" t="s">
        <v>69</v>
      </c>
      <c r="AM22" s="187">
        <v>0</v>
      </c>
      <c r="AN22" s="187" t="s">
        <v>69</v>
      </c>
      <c r="AO22" s="187">
        <v>0</v>
      </c>
      <c r="AP22" s="191">
        <v>0</v>
      </c>
      <c r="AQ22" s="94" t="s">
        <v>69</v>
      </c>
      <c r="AR22" s="191">
        <v>0</v>
      </c>
      <c r="AS22" s="108" t="s">
        <v>69</v>
      </c>
      <c r="AT22" s="192">
        <v>0</v>
      </c>
      <c r="AU22" s="193">
        <v>0</v>
      </c>
      <c r="AV22" s="109" t="s">
        <v>69</v>
      </c>
      <c r="AW22" s="193">
        <v>0</v>
      </c>
      <c r="AX22" s="109" t="s">
        <v>69</v>
      </c>
      <c r="AY22" s="177">
        <f t="shared" si="0"/>
        <v>0</v>
      </c>
      <c r="AZ22" s="177">
        <f t="shared" si="1"/>
        <v>505000</v>
      </c>
      <c r="BA22" s="93" t="s">
        <v>74</v>
      </c>
      <c r="BB22" s="177">
        <v>0</v>
      </c>
      <c r="BC22" s="177">
        <v>0</v>
      </c>
      <c r="BD22" s="177">
        <v>0</v>
      </c>
      <c r="BE22" s="177">
        <v>0</v>
      </c>
      <c r="BF22" s="177">
        <v>0</v>
      </c>
      <c r="BG22" s="177">
        <v>0</v>
      </c>
    </row>
    <row r="23" spans="1:59" s="89" customFormat="1" ht="63" x14ac:dyDescent="0.25">
      <c r="A23" s="28"/>
      <c r="B23" s="90" t="s">
        <v>1367</v>
      </c>
      <c r="C23" s="90" t="s">
        <v>1432</v>
      </c>
      <c r="D23" s="28" t="s">
        <v>1663</v>
      </c>
      <c r="E23" s="91"/>
      <c r="F23" s="90" t="s">
        <v>1631</v>
      </c>
      <c r="G23" s="91" t="s">
        <v>100</v>
      </c>
      <c r="H23" s="28" t="s">
        <v>1632</v>
      </c>
      <c r="I23" s="28" t="s">
        <v>750</v>
      </c>
      <c r="J23" s="28" t="s">
        <v>69</v>
      </c>
      <c r="K23" s="90" t="s">
        <v>69</v>
      </c>
      <c r="L23" s="92" t="s">
        <v>69</v>
      </c>
      <c r="M23" s="28" t="s">
        <v>140</v>
      </c>
      <c r="N23" s="249" t="s">
        <v>1664</v>
      </c>
      <c r="O23" s="90" t="s">
        <v>1631</v>
      </c>
      <c r="P23" s="251"/>
      <c r="Q23" s="251"/>
      <c r="R23" s="251"/>
      <c r="S23" s="251"/>
      <c r="T23" s="251"/>
      <c r="U23" s="252"/>
      <c r="V23" s="251"/>
      <c r="W23" s="177">
        <v>0</v>
      </c>
      <c r="X23" s="177">
        <v>0</v>
      </c>
      <c r="Y23" s="177">
        <v>0</v>
      </c>
      <c r="Z23" s="177">
        <v>0</v>
      </c>
      <c r="AA23" s="179">
        <v>0</v>
      </c>
      <c r="AB23" s="76" t="s">
        <v>69</v>
      </c>
      <c r="AC23" s="179">
        <v>100000</v>
      </c>
      <c r="AD23" s="76" t="s">
        <v>1631</v>
      </c>
      <c r="AE23" s="179"/>
      <c r="AF23" s="183">
        <v>0</v>
      </c>
      <c r="AG23" s="77" t="s">
        <v>69</v>
      </c>
      <c r="AH23" s="183">
        <v>0</v>
      </c>
      <c r="AI23" s="77" t="s">
        <v>69</v>
      </c>
      <c r="AJ23" s="183">
        <v>0</v>
      </c>
      <c r="AK23" s="187">
        <v>0</v>
      </c>
      <c r="AL23" s="78" t="s">
        <v>69</v>
      </c>
      <c r="AM23" s="187">
        <v>200000</v>
      </c>
      <c r="AN23" s="78" t="s">
        <v>1631</v>
      </c>
      <c r="AO23" s="187"/>
      <c r="AP23" s="191">
        <v>0</v>
      </c>
      <c r="AQ23" s="94" t="s">
        <v>69</v>
      </c>
      <c r="AR23" s="191">
        <v>0</v>
      </c>
      <c r="AS23" s="108" t="s">
        <v>69</v>
      </c>
      <c r="AT23" s="192">
        <v>0</v>
      </c>
      <c r="AU23" s="193">
        <v>0</v>
      </c>
      <c r="AV23" s="109" t="s">
        <v>69</v>
      </c>
      <c r="AW23" s="193">
        <v>0</v>
      </c>
      <c r="AX23" s="109" t="s">
        <v>69</v>
      </c>
      <c r="AY23" s="177">
        <f>W23+Y23+AA23+AF23+AK23+AP23+AU23</f>
        <v>0</v>
      </c>
      <c r="AZ23" s="177">
        <f>X23+Z23+AC23+AE23+AH23+AJ23+AM23+AO23+AR23+AT23+AW23</f>
        <v>300000</v>
      </c>
      <c r="BA23" s="93" t="s">
        <v>74</v>
      </c>
      <c r="BB23" s="177">
        <v>0</v>
      </c>
      <c r="BC23" s="177">
        <v>0</v>
      </c>
      <c r="BD23" s="177">
        <v>0</v>
      </c>
      <c r="BE23" s="177">
        <v>0</v>
      </c>
      <c r="BF23" s="177">
        <v>0</v>
      </c>
      <c r="BG23" s="177">
        <v>0</v>
      </c>
    </row>
    <row r="24" spans="1:59" s="89" customFormat="1" ht="63" x14ac:dyDescent="0.25">
      <c r="A24" s="28" t="s">
        <v>87</v>
      </c>
      <c r="B24" s="90">
        <v>4</v>
      </c>
      <c r="C24" s="90" t="s">
        <v>1416</v>
      </c>
      <c r="D24" s="28" t="s">
        <v>552</v>
      </c>
      <c r="E24" s="91" t="s">
        <v>74</v>
      </c>
      <c r="F24" s="90" t="s">
        <v>553</v>
      </c>
      <c r="G24" s="91" t="s">
        <v>100</v>
      </c>
      <c r="H24" s="28">
        <v>11401</v>
      </c>
      <c r="I24" s="28" t="s">
        <v>238</v>
      </c>
      <c r="J24" s="28" t="s">
        <v>69</v>
      </c>
      <c r="K24" s="90" t="s">
        <v>69</v>
      </c>
      <c r="L24" s="92" t="s">
        <v>69</v>
      </c>
      <c r="M24" s="28" t="s">
        <v>140</v>
      </c>
      <c r="N24" s="93" t="s">
        <v>554</v>
      </c>
      <c r="O24" s="93" t="s">
        <v>553</v>
      </c>
      <c r="P24" s="160" t="s">
        <v>74</v>
      </c>
      <c r="Q24" s="160">
        <v>10</v>
      </c>
      <c r="R24" s="160" t="s">
        <v>80</v>
      </c>
      <c r="S24" s="160" t="s">
        <v>80</v>
      </c>
      <c r="T24" s="160" t="s">
        <v>80</v>
      </c>
      <c r="U24" s="166" t="s">
        <v>80</v>
      </c>
      <c r="V24" s="160" t="s">
        <v>145</v>
      </c>
      <c r="W24" s="177">
        <v>0</v>
      </c>
      <c r="X24" s="177">
        <v>0</v>
      </c>
      <c r="Y24" s="177">
        <v>0</v>
      </c>
      <c r="Z24" s="177">
        <v>0</v>
      </c>
      <c r="AA24" s="179">
        <v>0</v>
      </c>
      <c r="AB24" s="76" t="s">
        <v>69</v>
      </c>
      <c r="AC24" s="212">
        <v>100000</v>
      </c>
      <c r="AD24" s="76" t="s">
        <v>555</v>
      </c>
      <c r="AE24" s="179">
        <v>1000</v>
      </c>
      <c r="AF24" s="215">
        <v>0</v>
      </c>
      <c r="AG24" s="77" t="s">
        <v>69</v>
      </c>
      <c r="AH24" s="215">
        <v>0</v>
      </c>
      <c r="AI24" s="77" t="s">
        <v>69</v>
      </c>
      <c r="AJ24" s="215">
        <v>0</v>
      </c>
      <c r="AK24" s="187">
        <v>0</v>
      </c>
      <c r="AL24" s="187" t="s">
        <v>69</v>
      </c>
      <c r="AM24" s="187">
        <v>0</v>
      </c>
      <c r="AN24" s="187" t="s">
        <v>69</v>
      </c>
      <c r="AO24" s="187">
        <v>0</v>
      </c>
      <c r="AP24" s="191">
        <v>0</v>
      </c>
      <c r="AQ24" s="94" t="s">
        <v>69</v>
      </c>
      <c r="AR24" s="191">
        <v>0</v>
      </c>
      <c r="AS24" s="108" t="s">
        <v>69</v>
      </c>
      <c r="AT24" s="192">
        <v>0</v>
      </c>
      <c r="AU24" s="193">
        <v>0</v>
      </c>
      <c r="AV24" s="109" t="s">
        <v>69</v>
      </c>
      <c r="AW24" s="193">
        <v>0</v>
      </c>
      <c r="AX24" s="109" t="s">
        <v>69</v>
      </c>
      <c r="AY24" s="177">
        <f t="shared" si="0"/>
        <v>0</v>
      </c>
      <c r="AZ24" s="177">
        <f t="shared" si="1"/>
        <v>101000</v>
      </c>
      <c r="BA24" s="93" t="s">
        <v>74</v>
      </c>
      <c r="BB24" s="177">
        <v>0</v>
      </c>
      <c r="BC24" s="177">
        <v>0</v>
      </c>
      <c r="BD24" s="177">
        <v>0</v>
      </c>
      <c r="BE24" s="177">
        <v>0</v>
      </c>
      <c r="BF24" s="177">
        <v>0</v>
      </c>
      <c r="BG24" s="177">
        <v>0</v>
      </c>
    </row>
    <row r="25" spans="1:59" s="89" customFormat="1" ht="31.5" x14ac:dyDescent="0.25">
      <c r="A25" s="28" t="s">
        <v>87</v>
      </c>
      <c r="B25" s="90">
        <v>9</v>
      </c>
      <c r="C25" s="90" t="s">
        <v>1416</v>
      </c>
      <c r="D25" s="28" t="s">
        <v>535</v>
      </c>
      <c r="E25" s="91" t="s">
        <v>74</v>
      </c>
      <c r="F25" s="90" t="s">
        <v>536</v>
      </c>
      <c r="G25" s="91" t="s">
        <v>100</v>
      </c>
      <c r="H25" s="28">
        <v>27200</v>
      </c>
      <c r="I25" s="28" t="s">
        <v>537</v>
      </c>
      <c r="J25" s="28" t="s">
        <v>69</v>
      </c>
      <c r="K25" s="90" t="s">
        <v>69</v>
      </c>
      <c r="L25" s="92" t="s">
        <v>69</v>
      </c>
      <c r="M25" s="28" t="s">
        <v>140</v>
      </c>
      <c r="N25" s="93" t="s">
        <v>538</v>
      </c>
      <c r="O25" s="93" t="s">
        <v>536</v>
      </c>
      <c r="P25" s="160" t="s">
        <v>74</v>
      </c>
      <c r="Q25" s="160" t="s">
        <v>80</v>
      </c>
      <c r="R25" s="160" t="s">
        <v>80</v>
      </c>
      <c r="S25" s="160" t="s">
        <v>80</v>
      </c>
      <c r="T25" s="160">
        <v>12</v>
      </c>
      <c r="U25" s="166" t="s">
        <v>80</v>
      </c>
      <c r="V25" s="160" t="s">
        <v>145</v>
      </c>
      <c r="W25" s="177">
        <v>0</v>
      </c>
      <c r="X25" s="177">
        <v>0</v>
      </c>
      <c r="Y25" s="177">
        <v>0</v>
      </c>
      <c r="Z25" s="177">
        <v>0</v>
      </c>
      <c r="AA25" s="179">
        <v>0</v>
      </c>
      <c r="AB25" s="76" t="s">
        <v>69</v>
      </c>
      <c r="AC25" s="212">
        <v>0</v>
      </c>
      <c r="AD25" s="76" t="s">
        <v>69</v>
      </c>
      <c r="AE25" s="179">
        <v>0</v>
      </c>
      <c r="AF25" s="215">
        <v>0</v>
      </c>
      <c r="AG25" s="77" t="s">
        <v>69</v>
      </c>
      <c r="AH25" s="215">
        <v>0</v>
      </c>
      <c r="AI25" s="77" t="s">
        <v>69</v>
      </c>
      <c r="AJ25" s="215">
        <v>0</v>
      </c>
      <c r="AK25" s="187">
        <v>0</v>
      </c>
      <c r="AL25" s="187" t="s">
        <v>69</v>
      </c>
      <c r="AM25" s="187">
        <v>75000</v>
      </c>
      <c r="AN25" s="187" t="s">
        <v>539</v>
      </c>
      <c r="AO25" s="187">
        <v>1000</v>
      </c>
      <c r="AP25" s="191">
        <v>0</v>
      </c>
      <c r="AQ25" s="94" t="s">
        <v>69</v>
      </c>
      <c r="AR25" s="191">
        <v>300000</v>
      </c>
      <c r="AS25" s="108" t="s">
        <v>518</v>
      </c>
      <c r="AT25" s="192">
        <v>10000</v>
      </c>
      <c r="AU25" s="193">
        <v>0</v>
      </c>
      <c r="AV25" s="109" t="s">
        <v>69</v>
      </c>
      <c r="AW25" s="193">
        <v>0</v>
      </c>
      <c r="AX25" s="109" t="s">
        <v>69</v>
      </c>
      <c r="AY25" s="177">
        <f t="shared" si="0"/>
        <v>0</v>
      </c>
      <c r="AZ25" s="177">
        <f t="shared" si="1"/>
        <v>386000</v>
      </c>
      <c r="BA25" s="93" t="s">
        <v>74</v>
      </c>
      <c r="BB25" s="177">
        <v>0</v>
      </c>
      <c r="BC25" s="177">
        <v>0</v>
      </c>
      <c r="BD25" s="177">
        <v>0</v>
      </c>
      <c r="BE25" s="177">
        <v>0</v>
      </c>
      <c r="BF25" s="177">
        <v>0</v>
      </c>
      <c r="BG25" s="177">
        <v>0</v>
      </c>
    </row>
    <row r="26" spans="1:59" s="89" customFormat="1" ht="47.25" x14ac:dyDescent="0.25">
      <c r="A26" s="28" t="s">
        <v>87</v>
      </c>
      <c r="B26" s="90">
        <v>6</v>
      </c>
      <c r="C26" s="90" t="s">
        <v>1416</v>
      </c>
      <c r="D26" s="28" t="s">
        <v>781</v>
      </c>
      <c r="E26" s="91" t="s">
        <v>74</v>
      </c>
      <c r="F26" s="90" t="s">
        <v>782</v>
      </c>
      <c r="G26" s="91" t="s">
        <v>100</v>
      </c>
      <c r="H26" s="28">
        <v>54100</v>
      </c>
      <c r="I26" s="28" t="s">
        <v>478</v>
      </c>
      <c r="J26" s="28" t="s">
        <v>69</v>
      </c>
      <c r="K26" s="90" t="s">
        <v>69</v>
      </c>
      <c r="L26" s="92" t="s">
        <v>69</v>
      </c>
      <c r="M26" s="28" t="s">
        <v>260</v>
      </c>
      <c r="N26" s="93" t="s">
        <v>783</v>
      </c>
      <c r="O26" s="93" t="s">
        <v>782</v>
      </c>
      <c r="P26" s="160" t="s">
        <v>74</v>
      </c>
      <c r="Q26" s="160" t="s">
        <v>80</v>
      </c>
      <c r="R26" s="160" t="s">
        <v>80</v>
      </c>
      <c r="S26" s="160" t="s">
        <v>80</v>
      </c>
      <c r="T26" s="160" t="s">
        <v>80</v>
      </c>
      <c r="U26" s="166">
        <v>2030</v>
      </c>
      <c r="V26" s="160" t="s">
        <v>145</v>
      </c>
      <c r="W26" s="177">
        <v>0</v>
      </c>
      <c r="X26" s="177">
        <v>0</v>
      </c>
      <c r="Y26" s="177">
        <v>0</v>
      </c>
      <c r="Z26" s="177">
        <v>0</v>
      </c>
      <c r="AA26" s="179">
        <v>0</v>
      </c>
      <c r="AB26" s="76" t="s">
        <v>69</v>
      </c>
      <c r="AC26" s="212">
        <v>0</v>
      </c>
      <c r="AD26" s="76" t="s">
        <v>69</v>
      </c>
      <c r="AE26" s="179">
        <v>0</v>
      </c>
      <c r="AF26" s="215">
        <v>0</v>
      </c>
      <c r="AG26" s="77" t="s">
        <v>69</v>
      </c>
      <c r="AH26" s="215">
        <v>30000</v>
      </c>
      <c r="AI26" s="77" t="s">
        <v>477</v>
      </c>
      <c r="AJ26" s="215">
        <v>1500</v>
      </c>
      <c r="AK26" s="187">
        <v>0</v>
      </c>
      <c r="AL26" s="187" t="s">
        <v>69</v>
      </c>
      <c r="AM26" s="187">
        <v>60000</v>
      </c>
      <c r="AN26" s="187" t="s">
        <v>477</v>
      </c>
      <c r="AO26" s="187">
        <v>0</v>
      </c>
      <c r="AP26" s="191">
        <v>0</v>
      </c>
      <c r="AQ26" s="94" t="s">
        <v>69</v>
      </c>
      <c r="AR26" s="191">
        <v>0</v>
      </c>
      <c r="AS26" s="108" t="s">
        <v>69</v>
      </c>
      <c r="AT26" s="192">
        <v>0</v>
      </c>
      <c r="AU26" s="193">
        <v>0</v>
      </c>
      <c r="AV26" s="109" t="s">
        <v>69</v>
      </c>
      <c r="AW26" s="193">
        <v>0</v>
      </c>
      <c r="AX26" s="109" t="s">
        <v>69</v>
      </c>
      <c r="AY26" s="177">
        <f t="shared" si="0"/>
        <v>0</v>
      </c>
      <c r="AZ26" s="177">
        <f t="shared" si="1"/>
        <v>91500</v>
      </c>
      <c r="BA26" s="93" t="s">
        <v>145</v>
      </c>
      <c r="BB26" s="177">
        <v>0</v>
      </c>
      <c r="BC26" s="177">
        <v>60000</v>
      </c>
      <c r="BD26" s="177">
        <v>0</v>
      </c>
      <c r="BE26" s="177">
        <v>60000</v>
      </c>
      <c r="BF26" s="177">
        <v>0</v>
      </c>
      <c r="BG26" s="177">
        <v>0</v>
      </c>
    </row>
    <row r="27" spans="1:59" s="89" customFormat="1" ht="47.25" x14ac:dyDescent="0.25">
      <c r="A27" s="28" t="s">
        <v>87</v>
      </c>
      <c r="B27" s="90">
        <v>6</v>
      </c>
      <c r="C27" s="90" t="s">
        <v>1416</v>
      </c>
      <c r="D27" s="28" t="s">
        <v>836</v>
      </c>
      <c r="E27" s="91" t="s">
        <v>74</v>
      </c>
      <c r="F27" s="90" t="s">
        <v>702</v>
      </c>
      <c r="G27" s="91" t="s">
        <v>100</v>
      </c>
      <c r="H27" s="28">
        <v>54100</v>
      </c>
      <c r="I27" s="28" t="s">
        <v>478</v>
      </c>
      <c r="J27" s="28" t="s">
        <v>69</v>
      </c>
      <c r="K27" s="90" t="s">
        <v>69</v>
      </c>
      <c r="L27" s="92" t="s">
        <v>69</v>
      </c>
      <c r="M27" s="28" t="s">
        <v>260</v>
      </c>
      <c r="N27" s="93" t="s">
        <v>837</v>
      </c>
      <c r="O27" s="93" t="s">
        <v>1506</v>
      </c>
      <c r="P27" s="160" t="s">
        <v>74</v>
      </c>
      <c r="Q27" s="160">
        <v>12</v>
      </c>
      <c r="R27" s="160">
        <v>12</v>
      </c>
      <c r="S27" s="160">
        <v>12</v>
      </c>
      <c r="T27" s="160">
        <v>12</v>
      </c>
      <c r="U27" s="166" t="s">
        <v>80</v>
      </c>
      <c r="V27" s="160" t="s">
        <v>74</v>
      </c>
      <c r="W27" s="177">
        <v>0</v>
      </c>
      <c r="X27" s="177">
        <v>0</v>
      </c>
      <c r="Y27" s="177">
        <v>0</v>
      </c>
      <c r="Z27" s="177">
        <v>0</v>
      </c>
      <c r="AA27" s="179">
        <v>0</v>
      </c>
      <c r="AB27" s="76" t="s">
        <v>69</v>
      </c>
      <c r="AC27" s="212">
        <v>35000</v>
      </c>
      <c r="AD27" s="76" t="s">
        <v>838</v>
      </c>
      <c r="AE27" s="179">
        <v>0</v>
      </c>
      <c r="AF27" s="215">
        <v>0</v>
      </c>
      <c r="AG27" s="77" t="s">
        <v>69</v>
      </c>
      <c r="AH27" s="215">
        <v>35000</v>
      </c>
      <c r="AI27" s="77" t="s">
        <v>838</v>
      </c>
      <c r="AJ27" s="215">
        <v>0</v>
      </c>
      <c r="AK27" s="187">
        <v>0</v>
      </c>
      <c r="AL27" s="187" t="s">
        <v>69</v>
      </c>
      <c r="AM27" s="187">
        <v>35000</v>
      </c>
      <c r="AN27" s="187" t="s">
        <v>838</v>
      </c>
      <c r="AO27" s="187">
        <v>0</v>
      </c>
      <c r="AP27" s="191">
        <v>0</v>
      </c>
      <c r="AQ27" s="94" t="s">
        <v>69</v>
      </c>
      <c r="AR27" s="191">
        <v>35000</v>
      </c>
      <c r="AS27" s="108" t="s">
        <v>838</v>
      </c>
      <c r="AT27" s="192">
        <v>0</v>
      </c>
      <c r="AU27" s="193">
        <v>0</v>
      </c>
      <c r="AV27" s="109" t="s">
        <v>69</v>
      </c>
      <c r="AW27" s="193">
        <v>0</v>
      </c>
      <c r="AX27" s="109" t="s">
        <v>69</v>
      </c>
      <c r="AY27" s="177">
        <f t="shared" si="0"/>
        <v>0</v>
      </c>
      <c r="AZ27" s="177">
        <f t="shared" si="1"/>
        <v>140000</v>
      </c>
      <c r="BA27" s="93" t="s">
        <v>74</v>
      </c>
      <c r="BB27" s="177">
        <v>0</v>
      </c>
      <c r="BC27" s="177">
        <v>0</v>
      </c>
      <c r="BD27" s="177">
        <v>0</v>
      </c>
      <c r="BE27" s="177">
        <v>0</v>
      </c>
      <c r="BF27" s="177">
        <v>0</v>
      </c>
      <c r="BG27" s="177">
        <v>0</v>
      </c>
    </row>
    <row r="28" spans="1:59" s="45" customFormat="1" ht="15.75" x14ac:dyDescent="0.3">
      <c r="A28" s="31"/>
      <c r="B28" s="31"/>
      <c r="C28" s="31"/>
      <c r="D28" s="31"/>
      <c r="E28" s="31"/>
      <c r="F28" s="31"/>
      <c r="G28" s="31"/>
      <c r="H28" s="31"/>
      <c r="I28" s="31"/>
      <c r="J28" s="31"/>
      <c r="K28" s="31"/>
      <c r="L28" s="31"/>
      <c r="M28" s="31"/>
      <c r="N28" s="31"/>
      <c r="O28" s="97" t="s">
        <v>1405</v>
      </c>
      <c r="P28" s="161"/>
      <c r="Q28" s="161"/>
      <c r="R28" s="161"/>
      <c r="S28" s="161"/>
      <c r="T28" s="161"/>
      <c r="U28" s="161"/>
      <c r="V28" s="161"/>
      <c r="W28" s="52">
        <f>SUM(W5:W27)</f>
        <v>16448811.82</v>
      </c>
      <c r="X28" s="52">
        <f t="shared" ref="X28:BG28" si="2">SUM(X5:X27)</f>
        <v>40634509.100000001</v>
      </c>
      <c r="Y28" s="52">
        <f t="shared" si="2"/>
        <v>0</v>
      </c>
      <c r="Z28" s="52">
        <f t="shared" si="2"/>
        <v>3670491.26</v>
      </c>
      <c r="AA28" s="62">
        <f t="shared" si="2"/>
        <v>244400</v>
      </c>
      <c r="AB28" s="209">
        <f t="shared" si="2"/>
        <v>0</v>
      </c>
      <c r="AC28" s="213">
        <f t="shared" si="2"/>
        <v>3160400</v>
      </c>
      <c r="AD28" s="209">
        <f t="shared" si="2"/>
        <v>0</v>
      </c>
      <c r="AE28" s="213">
        <f t="shared" si="2"/>
        <v>77200</v>
      </c>
      <c r="AF28" s="216">
        <f t="shared" si="2"/>
        <v>3966500</v>
      </c>
      <c r="AG28" s="218">
        <f t="shared" si="2"/>
        <v>0</v>
      </c>
      <c r="AH28" s="216">
        <f t="shared" si="2"/>
        <v>1627000</v>
      </c>
      <c r="AI28" s="218">
        <f t="shared" si="2"/>
        <v>0</v>
      </c>
      <c r="AJ28" s="216">
        <f t="shared" si="2"/>
        <v>8200</v>
      </c>
      <c r="AK28" s="67">
        <f t="shared" si="2"/>
        <v>0</v>
      </c>
      <c r="AL28" s="67">
        <f t="shared" si="2"/>
        <v>0</v>
      </c>
      <c r="AM28" s="67">
        <f t="shared" si="2"/>
        <v>1520000</v>
      </c>
      <c r="AN28" s="67">
        <f t="shared" si="2"/>
        <v>0</v>
      </c>
      <c r="AO28" s="67">
        <f t="shared" si="2"/>
        <v>39200</v>
      </c>
      <c r="AP28" s="71">
        <f t="shared" si="2"/>
        <v>0</v>
      </c>
      <c r="AQ28" s="222">
        <f t="shared" si="2"/>
        <v>0</v>
      </c>
      <c r="AR28" s="71">
        <f t="shared" si="2"/>
        <v>1353000</v>
      </c>
      <c r="AS28" s="222">
        <f t="shared" si="2"/>
        <v>0</v>
      </c>
      <c r="AT28" s="71">
        <f t="shared" si="2"/>
        <v>76500</v>
      </c>
      <c r="AU28" s="75">
        <f t="shared" si="2"/>
        <v>0</v>
      </c>
      <c r="AV28" s="224">
        <f t="shared" si="2"/>
        <v>0</v>
      </c>
      <c r="AW28" s="75">
        <f t="shared" si="2"/>
        <v>7370000</v>
      </c>
      <c r="AX28" s="224">
        <f t="shared" si="2"/>
        <v>0</v>
      </c>
      <c r="AY28" s="52">
        <f t="shared" si="2"/>
        <v>20659711.82</v>
      </c>
      <c r="AZ28" s="52">
        <f t="shared" si="2"/>
        <v>59536500.359999999</v>
      </c>
      <c r="BA28" s="52">
        <f t="shared" si="2"/>
        <v>0</v>
      </c>
      <c r="BB28" s="52">
        <f t="shared" si="2"/>
        <v>460000</v>
      </c>
      <c r="BC28" s="52">
        <f t="shared" si="2"/>
        <v>390000</v>
      </c>
      <c r="BD28" s="52">
        <f t="shared" si="2"/>
        <v>395000</v>
      </c>
      <c r="BE28" s="52">
        <f t="shared" si="2"/>
        <v>425000</v>
      </c>
      <c r="BF28" s="52">
        <f t="shared" si="2"/>
        <v>30000</v>
      </c>
      <c r="BG28" s="52">
        <f t="shared" si="2"/>
        <v>0</v>
      </c>
    </row>
    <row r="29" spans="1:59" s="110" customFormat="1" ht="15.75" x14ac:dyDescent="0.3">
      <c r="A29" s="157"/>
      <c r="B29" s="157"/>
      <c r="C29" s="157"/>
      <c r="D29" s="157"/>
      <c r="E29" s="157"/>
      <c r="F29" s="157"/>
      <c r="G29" s="157"/>
      <c r="H29" s="157"/>
      <c r="I29" s="157"/>
      <c r="J29" s="157"/>
      <c r="K29" s="157"/>
      <c r="L29" s="157"/>
      <c r="M29" s="157"/>
      <c r="N29" s="157"/>
      <c r="O29" s="136" t="s">
        <v>1425</v>
      </c>
      <c r="P29" s="162"/>
      <c r="Q29" s="162"/>
      <c r="R29" s="162"/>
      <c r="S29" s="162"/>
      <c r="T29" s="162"/>
      <c r="U29" s="162"/>
      <c r="V29" s="162"/>
      <c r="W29" s="205">
        <f ca="1">SUMIF($C$5:W27,"99",W5:W27)</f>
        <v>0</v>
      </c>
      <c r="X29" s="205">
        <f ca="1">SUMIF($C$5:X27,"99",X5:X27)</f>
        <v>0</v>
      </c>
      <c r="Y29" s="205">
        <f ca="1">SUMIF($C$5:Y27,"99",Y5:Y27)</f>
        <v>0</v>
      </c>
      <c r="Z29" s="205">
        <f ca="1">SUMIF($C$5:Z27,"99",Z5:Z27)</f>
        <v>0</v>
      </c>
      <c r="AA29" s="206">
        <f ca="1">SUMIF($C$5:AA27,"99",AA5:AA27)</f>
        <v>0</v>
      </c>
      <c r="AB29" s="210">
        <f ca="1">SUMIF($C$5:AB27,"99",AB5:AB27)</f>
        <v>0</v>
      </c>
      <c r="AC29" s="214">
        <f ca="1">SUMIF($C$5:AC27,"99",AC5:AC27)</f>
        <v>135000</v>
      </c>
      <c r="AD29" s="210">
        <f ca="1">SUMIF($C$5:AD27,"99",AD5:AD27)</f>
        <v>0</v>
      </c>
      <c r="AE29" s="214">
        <f ca="1">SUMIF($C$5:AE27,"99",AE5:AE27)</f>
        <v>1000</v>
      </c>
      <c r="AF29" s="217">
        <f ca="1">SUMIF($C$5:AF27,"99",AF5:AF27)</f>
        <v>0</v>
      </c>
      <c r="AG29" s="219">
        <f ca="1">SUMIF($C$5:AG27,"99",AG5:AG27)</f>
        <v>0</v>
      </c>
      <c r="AH29" s="217">
        <f ca="1">SUMIF($C$5:AH27,"99",AH5:AH27)</f>
        <v>65000</v>
      </c>
      <c r="AI29" s="219">
        <f ca="1">SUMIF($C$5:AI27,"99",AI5:AI27)</f>
        <v>0</v>
      </c>
      <c r="AJ29" s="217">
        <f ca="1">SUMIF($C$5:AJ27,"99",AJ5:AJ27)</f>
        <v>1500</v>
      </c>
      <c r="AK29" s="220">
        <f ca="1">SUMIF($C$5:AK27,"99",AK5:AK27)</f>
        <v>0</v>
      </c>
      <c r="AL29" s="220">
        <f ca="1">SUMIF($C$5:AL27,"99",AL5:AL27)</f>
        <v>0</v>
      </c>
      <c r="AM29" s="220">
        <f ca="1">SUMIF($C$5:AM27,"99",AM5:AM27)</f>
        <v>170000</v>
      </c>
      <c r="AN29" s="220">
        <f ca="1">SUMIF($C$5:AN27,"99",AN5:AN27)</f>
        <v>0</v>
      </c>
      <c r="AO29" s="220">
        <f ca="1">SUMIF($C$5:AO27,"99",AO5:AO27)</f>
        <v>1000</v>
      </c>
      <c r="AP29" s="221">
        <f ca="1">SUMIF($C$5:AP27,"99",AP5:AP27)</f>
        <v>0</v>
      </c>
      <c r="AQ29" s="223">
        <f ca="1">SUMIF($C$5:AQ27,"99",AQ5:AQ27)</f>
        <v>0</v>
      </c>
      <c r="AR29" s="221">
        <f ca="1">SUMIF($C$5:AR27,"99",AR5:AR27)</f>
        <v>335000</v>
      </c>
      <c r="AS29" s="223">
        <f ca="1">SUMIF($C$5:AS27,"99",AS5:AS27)</f>
        <v>0</v>
      </c>
      <c r="AT29" s="221">
        <f ca="1">SUMIF($C$5:AT27,"99",AT5:AT27)</f>
        <v>10000</v>
      </c>
      <c r="AU29" s="226">
        <f ca="1">SUMIF($C$5:AU27,"99",AU5:AU27)</f>
        <v>0</v>
      </c>
      <c r="AV29" s="225">
        <f ca="1">SUMIF($C$5:AV27,"99",AV5:AV27)</f>
        <v>0</v>
      </c>
      <c r="AW29" s="226">
        <f ca="1">SUMIF($C$5:AW27,"99",AW5:AW27)</f>
        <v>0</v>
      </c>
      <c r="AX29" s="225">
        <f ca="1">SUMIF($C$5:AX27,"99",AX5:AX27)</f>
        <v>0</v>
      </c>
      <c r="AY29" s="205">
        <f ca="1">SUMIF($C$5:AY27,"99",AY5:AY27)</f>
        <v>0</v>
      </c>
      <c r="AZ29" s="205">
        <f ca="1">SUMIF($C$5:AZ27,"99",AZ5:AZ27)</f>
        <v>718500</v>
      </c>
      <c r="BA29" s="111">
        <f ca="1">SUMIF($C$5:BA27,"99",BA5:BA27)</f>
        <v>0</v>
      </c>
      <c r="BB29" s="205">
        <f ca="1">SUMIF($C$5:BB27,"99",BB5:BB27)</f>
        <v>0</v>
      </c>
      <c r="BC29" s="205">
        <f ca="1">SUMIF($C$5:BC27,"99",BC5:BC27)</f>
        <v>60000</v>
      </c>
      <c r="BD29" s="205">
        <f ca="1">SUMIF($C$5:BD27,"99",BD5:BD27)</f>
        <v>0</v>
      </c>
      <c r="BE29" s="205">
        <f ca="1">SUMIF($C$5:BE27,"99",BE5:BE27)</f>
        <v>60000</v>
      </c>
      <c r="BF29" s="205">
        <f ca="1">SUMIF($C$5:BF27,"99",BF5:BF27)</f>
        <v>0</v>
      </c>
      <c r="BG29" s="205">
        <f ca="1">SUMIF($C$5:BG27,"99",BG5:BG27)</f>
        <v>0</v>
      </c>
    </row>
  </sheetData>
  <autoFilter ref="A4:BG29" xr:uid="{50C9ED1C-767F-4520-820D-63831A106E69}"/>
  <conditionalFormatting sqref="A24:AD24 AF24:AI24 AK24:AN24 AP24:AZ24">
    <cfRule type="expression" dxfId="65" priority="39">
      <formula>$C24="99"</formula>
    </cfRule>
  </conditionalFormatting>
  <conditionalFormatting sqref="BB24:BG24">
    <cfRule type="expression" dxfId="64" priority="38">
      <formula>$C24="99"</formula>
    </cfRule>
  </conditionalFormatting>
  <conditionalFormatting sqref="AE24">
    <cfRule type="expression" dxfId="63" priority="24">
      <formula>$C24="99"</formula>
    </cfRule>
  </conditionalFormatting>
  <conditionalFormatting sqref="AJ24">
    <cfRule type="expression" dxfId="62" priority="23">
      <formula>$C24="99"</formula>
    </cfRule>
  </conditionalFormatting>
  <conditionalFormatting sqref="AO24">
    <cfRule type="expression" dxfId="61" priority="22">
      <formula>$C24="99"</formula>
    </cfRule>
  </conditionalFormatting>
  <conditionalFormatting sqref="BA24">
    <cfRule type="expression" dxfId="60" priority="20">
      <formula>$C24="99"</formula>
    </cfRule>
  </conditionalFormatting>
  <conditionalFormatting sqref="A25:AD27 AF25:AI27 AK25:AN27 AP25:AZ27">
    <cfRule type="expression" dxfId="59" priority="19">
      <formula>$C25="99"</formula>
    </cfRule>
  </conditionalFormatting>
  <conditionalFormatting sqref="BB25:BG27">
    <cfRule type="expression" dxfId="58" priority="18">
      <formula>$C25="99"</formula>
    </cfRule>
  </conditionalFormatting>
  <conditionalFormatting sqref="AE25:AE27">
    <cfRule type="expression" dxfId="57" priority="16">
      <formula>$C25="99"</formula>
    </cfRule>
  </conditionalFormatting>
  <conditionalFormatting sqref="AJ25:AJ27">
    <cfRule type="expression" dxfId="56" priority="15">
      <formula>$C25="99"</formula>
    </cfRule>
  </conditionalFormatting>
  <conditionalFormatting sqref="AO25:AO27">
    <cfRule type="expression" dxfId="55" priority="14">
      <formula>$C25="99"</formula>
    </cfRule>
  </conditionalFormatting>
  <conditionalFormatting sqref="BA25:BA27">
    <cfRule type="expression" dxfId="54" priority="13">
      <formula>$C25="99"</formula>
    </cfRule>
  </conditionalFormatting>
  <conditionalFormatting sqref="A5:AD20 AP5:AZ20 AF5:AI20 AK5:AN20 AK22:AN22 AF22:AI22 AP22:AZ22 A22:AD22">
    <cfRule type="expression" dxfId="53" priority="12">
      <formula>$C5="99"</formula>
    </cfRule>
  </conditionalFormatting>
  <conditionalFormatting sqref="BB22:BG22 BB5:BG18">
    <cfRule type="expression" dxfId="52" priority="11">
      <formula>$C5="99"</formula>
    </cfRule>
  </conditionalFormatting>
  <conditionalFormatting sqref="AE5:AE20 AE22">
    <cfRule type="expression" dxfId="51" priority="9">
      <formula>$C5="99"</formula>
    </cfRule>
  </conditionalFormatting>
  <conditionalFormatting sqref="AJ5:AJ20 AJ22">
    <cfRule type="expression" dxfId="50" priority="8">
      <formula>$C5="99"</formula>
    </cfRule>
  </conditionalFormatting>
  <conditionalFormatting sqref="AO5:AO20 AO22">
    <cfRule type="expression" dxfId="49" priority="7">
      <formula>$C5="99"</formula>
    </cfRule>
  </conditionalFormatting>
  <conditionalFormatting sqref="BA5:BA20 BA22">
    <cfRule type="expression" dxfId="48" priority="6">
      <formula>$C5="99"</formula>
    </cfRule>
  </conditionalFormatting>
  <conditionalFormatting sqref="BB19:BG19">
    <cfRule type="expression" dxfId="47" priority="4">
      <formula>$C19="99"</formula>
    </cfRule>
  </conditionalFormatting>
  <conditionalFormatting sqref="BB20:BG20">
    <cfRule type="expression" dxfId="46" priority="3">
      <formula>$C20="99"</formula>
    </cfRule>
  </conditionalFormatting>
  <conditionalFormatting sqref="N23">
    <cfRule type="expression" dxfId="45" priority="1">
      <formula>$C23="99"</formula>
    </cfRule>
  </conditionalFormatting>
  <pageMargins left="0.70866141732283472" right="0.70866141732283472" top="0.78740157480314965" bottom="0.78740157480314965" header="0.31496062992125984" footer="0.31496062992125984"/>
  <pageSetup paperSize="8" scale="40" orientation="landscape" r:id="rId1"/>
  <headerFooter>
    <oddHeader>&amp;C&amp;"Franklin Gothic Book,Fett"Investitionsliste 2025/2026&amp;"Franklin Gothic Book,Standard"
&amp;A&amp;R&amp;"Franklin Gothic Book,Standard"&amp;P/ &amp;N</oddHeader>
  </headerFooter>
  <colBreaks count="1" manualBreakCount="1">
    <brk id="36" max="1048575" man="1"/>
  </colBreaks>
  <extLst>
    <ext xmlns:x14="http://schemas.microsoft.com/office/spreadsheetml/2009/9/main" uri="{78C0D931-6437-407d-A8EE-F0AAD7539E65}">
      <x14:conditionalFormattings>
        <x14:conditionalFormatting xmlns:xm="http://schemas.microsoft.com/office/excel/2006/main">
          <x14:cfRule type="expression" priority="37" id="{0CE0B32E-C311-4506-A057-D2822059E04B}">
            <xm:f>'pflichtig (Bau 23_60_66)'!$C12="99"</xm:f>
            <x14:dxf>
              <fill>
                <patternFill>
                  <bgColor theme="0" tint="-0.14996795556505021"/>
                </patternFill>
              </fill>
            </x14:dxf>
          </x14:cfRule>
          <xm:sqref>AT5:AT20</xm:sqref>
        </x14:conditionalFormatting>
        <x14:conditionalFormatting xmlns:xm="http://schemas.microsoft.com/office/excel/2006/main">
          <x14:cfRule type="expression" priority="41" id="{0CE0B32E-C311-4506-A057-D2822059E04B}">
            <xm:f>'pflichtig (Bau 23_60_66)'!$C29="99"</xm:f>
            <x14:dxf>
              <fill>
                <patternFill>
                  <bgColor theme="0" tint="-0.14996795556505021"/>
                </patternFill>
              </fill>
            </x14:dxf>
          </x14:cfRule>
          <xm:sqref>AT24:AT27</xm:sqref>
        </x14:conditionalFormatting>
        <x14:conditionalFormatting xmlns:xm="http://schemas.microsoft.com/office/excel/2006/main">
          <x14:cfRule type="expression" priority="5" id="{B1B63238-A1E1-465F-8BBA-742F305A48E9}">
            <xm:f>'Gesamt (ausgeblendet)'!$C22="99"</xm:f>
            <x14:dxf>
              <fill>
                <patternFill>
                  <bgColor theme="0" tint="-0.14996795556505021"/>
                </patternFill>
              </fill>
            </x14:dxf>
          </x14:cfRule>
          <xm:sqref>A23:M23 O23:BG23</xm:sqref>
        </x14:conditionalFormatting>
        <x14:conditionalFormatting xmlns:xm="http://schemas.microsoft.com/office/excel/2006/main">
          <x14:cfRule type="expression" priority="43" id="{0CE0B32E-C311-4506-A057-D2822059E04B}">
            <xm:f>'pflichtig (Bau 23_60_66)'!$C28="99"</xm:f>
            <x14:dxf>
              <fill>
                <patternFill>
                  <bgColor theme="0" tint="-0.14996795556505021"/>
                </patternFill>
              </fill>
            </x14:dxf>
          </x14:cfRule>
          <xm:sqref>AT22</xm:sqref>
        </x14:conditionalFormatting>
        <x14:conditionalFormatting xmlns:xm="http://schemas.microsoft.com/office/excel/2006/main">
          <x14:cfRule type="expression" priority="2" id="{8322A6C7-77FB-461F-90AA-59BD68BA4FC7}">
            <xm:f>'Sonstiges (Spalte fr_pfl)'!$C21="99"</xm:f>
            <x14:dxf>
              <fill>
                <patternFill>
                  <bgColor theme="0" tint="-0.14996795556505021"/>
                </patternFill>
              </fill>
            </x14:dxf>
          </x14:cfRule>
          <xm:sqref>A21:BG21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CF928-722A-4C14-96A4-5B72C1E6B30C}">
  <sheetPr filterMode="1"/>
  <dimension ref="A1:BL243"/>
  <sheetViews>
    <sheetView topLeftCell="T1" zoomScale="85" zoomScaleNormal="85" workbookViewId="0">
      <pane ySplit="4" topLeftCell="A5" activePane="bottomLeft" state="frozen"/>
      <selection pane="bottomLeft" activeCell="N16" sqref="N16"/>
    </sheetView>
  </sheetViews>
  <sheetFormatPr baseColWidth="10" defaultRowHeight="15" x14ac:dyDescent="0.25"/>
  <cols>
    <col min="1" max="1" width="12.7109375" style="95" customWidth="1"/>
    <col min="2" max="2" width="6.7109375" style="95" customWidth="1"/>
    <col min="3" max="3" width="4.5703125" style="95" customWidth="1"/>
    <col min="4" max="4" width="16.28515625" style="95" customWidth="1"/>
    <col min="5" max="5" width="3.42578125" style="95" customWidth="1"/>
    <col min="6" max="6" width="26.7109375" style="95" customWidth="1"/>
    <col min="7" max="7" width="12.5703125" style="95" customWidth="1"/>
    <col min="8" max="8" width="7.7109375" style="95" customWidth="1"/>
    <col min="9" max="9" width="23.140625" style="95" customWidth="1"/>
    <col min="10" max="10" width="14.42578125" style="95" customWidth="1"/>
    <col min="11" max="11" width="15.140625" style="95" customWidth="1"/>
    <col min="12" max="12" width="27.5703125" style="95" customWidth="1"/>
    <col min="13" max="13" width="14.85546875" style="95" customWidth="1"/>
    <col min="14" max="14" width="15.28515625" style="95" customWidth="1"/>
    <col min="15" max="15" width="27" style="95" customWidth="1"/>
    <col min="16" max="16" width="12.7109375" customWidth="1"/>
    <col min="17" max="17" width="17.85546875" customWidth="1"/>
    <col min="18" max="20" width="9.5703125" customWidth="1"/>
    <col min="21" max="21" width="11" style="122" customWidth="1"/>
    <col min="22" max="22" width="15.140625" customWidth="1"/>
    <col min="23" max="23" width="14.42578125" style="4" customWidth="1"/>
    <col min="24" max="24" width="12.85546875" style="4" customWidth="1"/>
    <col min="25" max="25" width="13.7109375" style="4" customWidth="1"/>
    <col min="26" max="26" width="13.5703125" style="4" customWidth="1"/>
    <col min="27" max="27" width="12.7109375" style="4" customWidth="1"/>
    <col min="28" max="28" width="22.7109375" style="95" customWidth="1"/>
    <col min="29" max="29" width="14.5703125" style="4" customWidth="1"/>
    <col min="30" max="30" width="30.5703125" style="95" customWidth="1"/>
    <col min="31" max="31" width="15.42578125" style="4" bestFit="1" customWidth="1"/>
    <col min="32" max="32" width="15.85546875" style="4" customWidth="1"/>
    <col min="33" max="33" width="27" style="95" customWidth="1"/>
    <col min="34" max="34" width="13.140625" style="4" customWidth="1"/>
    <col min="35" max="35" width="28.85546875" style="95" customWidth="1"/>
    <col min="36" max="36" width="15.42578125" style="4" bestFit="1" customWidth="1"/>
    <col min="37" max="37" width="15" style="4" customWidth="1"/>
    <col min="38" max="38" width="22.7109375" style="95" bestFit="1" customWidth="1"/>
    <col min="39" max="39" width="15.5703125" style="4" customWidth="1"/>
    <col min="40" max="40" width="52.85546875" style="95" bestFit="1" customWidth="1"/>
    <col min="41" max="41" width="17.5703125" style="4" customWidth="1"/>
    <col min="42" max="42" width="16.140625" style="4" customWidth="1"/>
    <col min="43" max="43" width="23" style="95" customWidth="1"/>
    <col min="44" max="44" width="14" style="4" customWidth="1"/>
    <col min="45" max="45" width="47.42578125" style="95" bestFit="1" customWidth="1"/>
    <col min="46" max="46" width="14.85546875" style="4" customWidth="1"/>
    <col min="47" max="47" width="18" style="4" bestFit="1" customWidth="1"/>
    <col min="48" max="48" width="19.28515625" style="95" customWidth="1"/>
    <col min="49" max="49" width="17" style="4" customWidth="1"/>
    <col min="50" max="50" width="25.140625" style="95" customWidth="1"/>
    <col min="51" max="51" width="19.7109375" style="4" customWidth="1"/>
    <col min="52" max="52" width="19.42578125" style="4" customWidth="1"/>
    <col min="53" max="53" width="14" style="95" customWidth="1"/>
    <col min="54" max="54" width="12.7109375" style="4" bestFit="1" customWidth="1"/>
    <col min="55" max="55" width="14.5703125" style="4" bestFit="1" customWidth="1"/>
    <col min="56" max="56" width="12.7109375" style="4" bestFit="1" customWidth="1"/>
    <col min="57" max="57" width="14.5703125" style="4" bestFit="1" customWidth="1"/>
    <col min="58" max="58" width="12.7109375" style="4" bestFit="1" customWidth="1"/>
    <col min="59" max="59" width="12.42578125" style="4" customWidth="1"/>
    <col min="60" max="60" width="29.5703125" customWidth="1"/>
  </cols>
  <sheetData>
    <row r="1" spans="1:64" ht="15.75" x14ac:dyDescent="0.25">
      <c r="A1" s="257" t="s">
        <v>1614</v>
      </c>
      <c r="B1" s="257"/>
      <c r="C1" s="257"/>
      <c r="D1" s="155"/>
      <c r="E1" s="155"/>
      <c r="H1" s="155"/>
      <c r="I1" s="155"/>
      <c r="L1" s="158"/>
      <c r="BJ1" s="5"/>
      <c r="BK1" s="5"/>
      <c r="BL1" s="5"/>
    </row>
    <row r="2" spans="1:64" ht="52.5" customHeight="1" thickBot="1" x14ac:dyDescent="0.3">
      <c r="A2" s="257"/>
      <c r="B2" s="257"/>
      <c r="C2" s="257"/>
      <c r="D2" s="155"/>
      <c r="E2" s="155"/>
      <c r="H2" s="155"/>
      <c r="I2" s="155"/>
      <c r="L2" s="158"/>
      <c r="BJ2" s="5"/>
      <c r="BK2" s="5"/>
      <c r="BL2" s="5"/>
    </row>
    <row r="3" spans="1:64" s="7" customFormat="1" ht="16.5" thickBot="1" x14ac:dyDescent="0.3">
      <c r="A3" s="96"/>
      <c r="B3" s="96"/>
      <c r="C3" s="96"/>
      <c r="D3" s="96"/>
      <c r="E3" s="96"/>
      <c r="F3" s="96"/>
      <c r="G3" s="96"/>
      <c r="H3" s="96"/>
      <c r="I3" s="96"/>
      <c r="J3" s="96"/>
      <c r="K3" s="96"/>
      <c r="L3" s="96"/>
      <c r="M3" s="96"/>
      <c r="N3" s="96"/>
      <c r="O3" s="96"/>
      <c r="Q3" s="8" t="s">
        <v>3</v>
      </c>
      <c r="R3" s="9"/>
      <c r="S3" s="9"/>
      <c r="T3" s="9"/>
      <c r="U3" s="123"/>
      <c r="V3" s="171"/>
      <c r="W3" s="175"/>
      <c r="X3" s="175"/>
      <c r="Y3" s="175"/>
      <c r="Z3" s="176"/>
      <c r="AA3" s="180" t="s">
        <v>4</v>
      </c>
      <c r="AB3" s="202"/>
      <c r="AC3" s="202"/>
      <c r="AD3" s="202"/>
      <c r="AE3" s="231"/>
      <c r="AF3" s="184" t="s">
        <v>5</v>
      </c>
      <c r="AG3" s="185"/>
      <c r="AH3" s="185"/>
      <c r="AI3" s="185"/>
      <c r="AJ3" s="186"/>
      <c r="AK3" s="188" t="s">
        <v>6</v>
      </c>
      <c r="AL3" s="189"/>
      <c r="AM3" s="189"/>
      <c r="AN3" s="189"/>
      <c r="AO3" s="190"/>
      <c r="AP3" s="194" t="s">
        <v>7</v>
      </c>
      <c r="AQ3" s="195"/>
      <c r="AR3" s="195"/>
      <c r="AS3" s="195"/>
      <c r="AT3" s="196"/>
      <c r="AU3" s="197" t="s">
        <v>8</v>
      </c>
      <c r="AV3" s="198"/>
      <c r="AW3" s="198"/>
      <c r="AX3" s="199"/>
      <c r="AY3" s="200"/>
      <c r="AZ3" s="200"/>
      <c r="BA3" s="201"/>
      <c r="BB3" s="201"/>
      <c r="BC3" s="201"/>
      <c r="BD3" s="201"/>
      <c r="BE3" s="201"/>
      <c r="BF3" s="201"/>
      <c r="BG3" s="201"/>
      <c r="BJ3" s="5"/>
      <c r="BK3" s="5"/>
      <c r="BL3" s="5"/>
    </row>
    <row r="4" spans="1:64" s="5" customFormat="1" ht="71.25" customHeight="1" thickBot="1" x14ac:dyDescent="0.3">
      <c r="A4" s="173" t="s">
        <v>9</v>
      </c>
      <c r="B4" s="173" t="s">
        <v>10</v>
      </c>
      <c r="C4" s="173" t="s">
        <v>11</v>
      </c>
      <c r="D4" s="156" t="s">
        <v>12</v>
      </c>
      <c r="E4" s="126" t="s">
        <v>13</v>
      </c>
      <c r="F4" s="126" t="s">
        <v>1495</v>
      </c>
      <c r="G4" s="126" t="s">
        <v>15</v>
      </c>
      <c r="H4" s="173" t="s">
        <v>16</v>
      </c>
      <c r="I4" s="126" t="s">
        <v>17</v>
      </c>
      <c r="J4" s="119" t="s">
        <v>18</v>
      </c>
      <c r="K4" s="119" t="s">
        <v>19</v>
      </c>
      <c r="L4" s="119" t="s">
        <v>20</v>
      </c>
      <c r="M4" s="119" t="s">
        <v>21</v>
      </c>
      <c r="N4" s="119" t="s">
        <v>22</v>
      </c>
      <c r="O4" s="119" t="s">
        <v>23</v>
      </c>
      <c r="P4" s="100" t="s">
        <v>1491</v>
      </c>
      <c r="Q4" s="23" t="s">
        <v>25</v>
      </c>
      <c r="R4" s="23" t="s">
        <v>26</v>
      </c>
      <c r="S4" s="23" t="s">
        <v>27</v>
      </c>
      <c r="T4" s="23" t="s">
        <v>28</v>
      </c>
      <c r="U4" s="124" t="s">
        <v>29</v>
      </c>
      <c r="V4" s="23" t="s">
        <v>30</v>
      </c>
      <c r="W4" s="118" t="s">
        <v>1492</v>
      </c>
      <c r="X4" s="118" t="s">
        <v>32</v>
      </c>
      <c r="Y4" s="118" t="s">
        <v>1500</v>
      </c>
      <c r="Z4" s="118" t="s">
        <v>34</v>
      </c>
      <c r="AA4" s="112" t="s">
        <v>35</v>
      </c>
      <c r="AB4" s="112" t="s">
        <v>36</v>
      </c>
      <c r="AC4" s="112" t="s">
        <v>37</v>
      </c>
      <c r="AD4" s="112" t="s">
        <v>36</v>
      </c>
      <c r="AE4" s="112" t="s">
        <v>38</v>
      </c>
      <c r="AF4" s="113" t="s">
        <v>39</v>
      </c>
      <c r="AG4" s="113" t="s">
        <v>40</v>
      </c>
      <c r="AH4" s="113" t="s">
        <v>41</v>
      </c>
      <c r="AI4" s="113" t="s">
        <v>40</v>
      </c>
      <c r="AJ4" s="113" t="s">
        <v>42</v>
      </c>
      <c r="AK4" s="114" t="s">
        <v>43</v>
      </c>
      <c r="AL4" s="114" t="s">
        <v>44</v>
      </c>
      <c r="AM4" s="114" t="s">
        <v>45</v>
      </c>
      <c r="AN4" s="114" t="s">
        <v>44</v>
      </c>
      <c r="AO4" s="115" t="s">
        <v>46</v>
      </c>
      <c r="AP4" s="116" t="s">
        <v>47</v>
      </c>
      <c r="AQ4" s="117" t="s">
        <v>48</v>
      </c>
      <c r="AR4" s="116" t="s">
        <v>49</v>
      </c>
      <c r="AS4" s="117" t="s">
        <v>48</v>
      </c>
      <c r="AT4" s="116" t="s">
        <v>50</v>
      </c>
      <c r="AU4" s="232" t="s">
        <v>51</v>
      </c>
      <c r="AV4" s="232" t="s">
        <v>52</v>
      </c>
      <c r="AW4" s="232" t="s">
        <v>53</v>
      </c>
      <c r="AX4" s="233" t="s">
        <v>52</v>
      </c>
      <c r="AY4" s="235" t="s">
        <v>54</v>
      </c>
      <c r="AZ4" s="235" t="s">
        <v>55</v>
      </c>
      <c r="BA4" s="234" t="s">
        <v>56</v>
      </c>
      <c r="BB4" s="234" t="s">
        <v>57</v>
      </c>
      <c r="BC4" s="234" t="s">
        <v>58</v>
      </c>
      <c r="BD4" s="234" t="s">
        <v>59</v>
      </c>
      <c r="BE4" s="234" t="s">
        <v>60</v>
      </c>
      <c r="BF4" s="234" t="s">
        <v>61</v>
      </c>
      <c r="BG4" s="234" t="s">
        <v>1496</v>
      </c>
    </row>
    <row r="5" spans="1:64" s="89" customFormat="1" ht="47.25" hidden="1" x14ac:dyDescent="0.25">
      <c r="A5" s="28" t="s">
        <v>63</v>
      </c>
      <c r="B5" s="90" t="s">
        <v>1436</v>
      </c>
      <c r="C5" s="90" t="s">
        <v>1432</v>
      </c>
      <c r="D5" s="28" t="s">
        <v>1607</v>
      </c>
      <c r="E5" s="91" t="s">
        <v>145</v>
      </c>
      <c r="F5" s="90" t="s">
        <v>1608</v>
      </c>
      <c r="G5" s="91" t="s">
        <v>100</v>
      </c>
      <c r="H5" s="28" t="s">
        <v>1609</v>
      </c>
      <c r="I5" s="28" t="s">
        <v>1275</v>
      </c>
      <c r="J5" s="28" t="s">
        <v>1610</v>
      </c>
      <c r="K5" s="90" t="s">
        <v>1611</v>
      </c>
      <c r="L5" s="92" t="s">
        <v>1612</v>
      </c>
      <c r="M5" s="28" t="s">
        <v>69</v>
      </c>
      <c r="N5" s="93" t="s">
        <v>69</v>
      </c>
      <c r="O5" s="93" t="s">
        <v>69</v>
      </c>
      <c r="P5" s="160"/>
      <c r="Q5" s="160"/>
      <c r="R5" s="160"/>
      <c r="S5" s="160"/>
      <c r="T5" s="160"/>
      <c r="U5" s="166"/>
      <c r="V5" s="160"/>
      <c r="W5" s="177">
        <v>0</v>
      </c>
      <c r="X5" s="177">
        <v>0</v>
      </c>
      <c r="Y5" s="177">
        <v>0</v>
      </c>
      <c r="Z5" s="177">
        <v>0</v>
      </c>
      <c r="AA5" s="179">
        <v>50000</v>
      </c>
      <c r="AB5" s="76" t="s">
        <v>1613</v>
      </c>
      <c r="AC5" s="179">
        <v>0</v>
      </c>
      <c r="AD5" s="76" t="s">
        <v>69</v>
      </c>
      <c r="AE5" s="179">
        <v>0</v>
      </c>
      <c r="AF5" s="183">
        <v>0</v>
      </c>
      <c r="AG5" s="77" t="s">
        <v>69</v>
      </c>
      <c r="AH5" s="183">
        <v>0</v>
      </c>
      <c r="AI5" s="77" t="s">
        <v>69</v>
      </c>
      <c r="AJ5" s="183">
        <v>0</v>
      </c>
      <c r="AK5" s="187">
        <v>0</v>
      </c>
      <c r="AL5" s="78" t="s">
        <v>69</v>
      </c>
      <c r="AM5" s="187">
        <v>0</v>
      </c>
      <c r="AN5" s="78" t="s">
        <v>69</v>
      </c>
      <c r="AO5" s="187">
        <v>0</v>
      </c>
      <c r="AP5" s="191">
        <v>0</v>
      </c>
      <c r="AQ5" s="94" t="s">
        <v>69</v>
      </c>
      <c r="AR5" s="191">
        <v>0</v>
      </c>
      <c r="AS5" s="108" t="s">
        <v>69</v>
      </c>
      <c r="AT5" s="192">
        <v>0</v>
      </c>
      <c r="AU5" s="193">
        <v>0</v>
      </c>
      <c r="AV5" s="109" t="s">
        <v>69</v>
      </c>
      <c r="AW5" s="193">
        <v>0</v>
      </c>
      <c r="AX5" s="109" t="s">
        <v>69</v>
      </c>
      <c r="AY5" s="177">
        <f>W5+Y5+AA5+AF5+AK5+AP5+AU5</f>
        <v>50000</v>
      </c>
      <c r="AZ5" s="177">
        <f>X5+Z5+AC5+AE5+AH5+AJ5+AM5+AO5+AR5+AT5+AW5</f>
        <v>0</v>
      </c>
      <c r="BA5" s="93" t="s">
        <v>74</v>
      </c>
      <c r="BB5" s="177">
        <v>0</v>
      </c>
      <c r="BC5" s="177">
        <v>0</v>
      </c>
      <c r="BD5" s="177">
        <v>0</v>
      </c>
      <c r="BE5" s="177">
        <v>0</v>
      </c>
      <c r="BF5" s="177">
        <v>0</v>
      </c>
      <c r="BG5" s="177">
        <v>0</v>
      </c>
    </row>
    <row r="6" spans="1:64" s="89" customFormat="1" ht="141.75" hidden="1" x14ac:dyDescent="0.25">
      <c r="A6" s="28" t="s">
        <v>63</v>
      </c>
      <c r="B6" s="90">
        <v>1</v>
      </c>
      <c r="C6" s="90">
        <v>2</v>
      </c>
      <c r="D6" s="28" t="s">
        <v>64</v>
      </c>
      <c r="E6" s="91" t="s">
        <v>145</v>
      </c>
      <c r="F6" s="90" t="s">
        <v>66</v>
      </c>
      <c r="G6" s="91" t="s">
        <v>67</v>
      </c>
      <c r="H6" s="28">
        <v>11101</v>
      </c>
      <c r="I6" s="28" t="s">
        <v>68</v>
      </c>
      <c r="J6" s="28" t="s">
        <v>69</v>
      </c>
      <c r="K6" s="90" t="s">
        <v>69</v>
      </c>
      <c r="L6" s="92" t="s">
        <v>69</v>
      </c>
      <c r="M6" s="28" t="s">
        <v>70</v>
      </c>
      <c r="N6" s="93" t="s">
        <v>71</v>
      </c>
      <c r="O6" s="93" t="s">
        <v>72</v>
      </c>
      <c r="P6" s="160" t="s">
        <v>145</v>
      </c>
      <c r="Q6" s="160">
        <v>9</v>
      </c>
      <c r="R6" s="160" t="s">
        <v>80</v>
      </c>
      <c r="S6" s="160">
        <v>9</v>
      </c>
      <c r="T6" s="160" t="s">
        <v>80</v>
      </c>
      <c r="U6" s="166">
        <v>9</v>
      </c>
      <c r="V6" s="160" t="s">
        <v>74</v>
      </c>
      <c r="W6" s="177">
        <v>0</v>
      </c>
      <c r="X6" s="177">
        <v>20901.89</v>
      </c>
      <c r="Y6" s="177">
        <v>0</v>
      </c>
      <c r="Z6" s="177">
        <v>9819.7199999999993</v>
      </c>
      <c r="AA6" s="179">
        <v>0</v>
      </c>
      <c r="AB6" s="76" t="s">
        <v>69</v>
      </c>
      <c r="AC6" s="179">
        <v>3500</v>
      </c>
      <c r="AD6" s="76" t="s">
        <v>1530</v>
      </c>
      <c r="AE6" s="179">
        <v>0</v>
      </c>
      <c r="AF6" s="183">
        <v>0</v>
      </c>
      <c r="AG6" s="77" t="s">
        <v>69</v>
      </c>
      <c r="AH6" s="183">
        <v>3000</v>
      </c>
      <c r="AI6" s="77" t="s">
        <v>1529</v>
      </c>
      <c r="AJ6" s="183">
        <v>0</v>
      </c>
      <c r="AK6" s="187">
        <v>0</v>
      </c>
      <c r="AL6" s="78" t="s">
        <v>69</v>
      </c>
      <c r="AM6" s="187">
        <v>10400</v>
      </c>
      <c r="AN6" s="78" t="s">
        <v>1423</v>
      </c>
      <c r="AO6" s="187">
        <v>0</v>
      </c>
      <c r="AP6" s="191">
        <v>0</v>
      </c>
      <c r="AQ6" s="94" t="s">
        <v>69</v>
      </c>
      <c r="AR6" s="191">
        <v>0</v>
      </c>
      <c r="AS6" s="108" t="s">
        <v>69</v>
      </c>
      <c r="AT6" s="192">
        <v>0</v>
      </c>
      <c r="AU6" s="193">
        <v>0</v>
      </c>
      <c r="AV6" s="109" t="s">
        <v>69</v>
      </c>
      <c r="AW6" s="193">
        <v>0</v>
      </c>
      <c r="AX6" s="109" t="s">
        <v>69</v>
      </c>
      <c r="AY6" s="177">
        <f>W6+Y6+AA6+AF6+AK6+AP6+AU6</f>
        <v>0</v>
      </c>
      <c r="AZ6" s="177">
        <f>X6+Z6+AC6+AE6+AH6+AJ6+AM6+AO6+AR6+AT6+AW6</f>
        <v>47621.61</v>
      </c>
      <c r="BA6" s="93" t="s">
        <v>74</v>
      </c>
      <c r="BB6" s="177">
        <v>0</v>
      </c>
      <c r="BC6" s="177">
        <v>0</v>
      </c>
      <c r="BD6" s="177">
        <v>0</v>
      </c>
      <c r="BE6" s="177">
        <v>0</v>
      </c>
      <c r="BF6" s="177">
        <v>0</v>
      </c>
      <c r="BG6" s="177">
        <v>0</v>
      </c>
    </row>
    <row r="7" spans="1:64" s="89" customFormat="1" ht="47.25" hidden="1" x14ac:dyDescent="0.25">
      <c r="A7" s="28" t="s">
        <v>63</v>
      </c>
      <c r="B7" s="90">
        <v>1</v>
      </c>
      <c r="C7" s="90">
        <v>2</v>
      </c>
      <c r="D7" s="28" t="s">
        <v>75</v>
      </c>
      <c r="E7" s="91" t="s">
        <v>145</v>
      </c>
      <c r="F7" s="90" t="s">
        <v>76</v>
      </c>
      <c r="G7" s="91" t="s">
        <v>67</v>
      </c>
      <c r="H7" s="28">
        <v>11101</v>
      </c>
      <c r="I7" s="28" t="s">
        <v>68</v>
      </c>
      <c r="J7" s="28" t="s">
        <v>69</v>
      </c>
      <c r="K7" s="90" t="s">
        <v>69</v>
      </c>
      <c r="L7" s="92" t="s">
        <v>69</v>
      </c>
      <c r="M7" s="28" t="s">
        <v>77</v>
      </c>
      <c r="N7" s="93" t="s">
        <v>78</v>
      </c>
      <c r="O7" s="93" t="s">
        <v>79</v>
      </c>
      <c r="P7" s="160" t="s">
        <v>145</v>
      </c>
      <c r="Q7" s="160">
        <v>9</v>
      </c>
      <c r="R7" s="160" t="s">
        <v>80</v>
      </c>
      <c r="S7" s="160" t="s">
        <v>80</v>
      </c>
      <c r="T7" s="160" t="s">
        <v>80</v>
      </c>
      <c r="U7" s="166" t="s">
        <v>80</v>
      </c>
      <c r="V7" s="160" t="s">
        <v>74</v>
      </c>
      <c r="W7" s="177">
        <v>0</v>
      </c>
      <c r="X7" s="177">
        <v>19444.32</v>
      </c>
      <c r="Y7" s="177">
        <v>0</v>
      </c>
      <c r="Z7" s="177">
        <v>0</v>
      </c>
      <c r="AA7" s="179">
        <v>0</v>
      </c>
      <c r="AB7" s="76" t="s">
        <v>69</v>
      </c>
      <c r="AC7" s="179">
        <v>1200</v>
      </c>
      <c r="AD7" s="76" t="s">
        <v>81</v>
      </c>
      <c r="AE7" s="179">
        <v>0</v>
      </c>
      <c r="AF7" s="183">
        <v>0</v>
      </c>
      <c r="AG7" s="77" t="s">
        <v>69</v>
      </c>
      <c r="AH7" s="183">
        <v>3800</v>
      </c>
      <c r="AI7" s="77" t="s">
        <v>82</v>
      </c>
      <c r="AJ7" s="183">
        <v>0</v>
      </c>
      <c r="AK7" s="187">
        <v>0</v>
      </c>
      <c r="AL7" s="78" t="s">
        <v>69</v>
      </c>
      <c r="AM7" s="187">
        <v>0</v>
      </c>
      <c r="AN7" s="78" t="s">
        <v>69</v>
      </c>
      <c r="AO7" s="187">
        <v>0</v>
      </c>
      <c r="AP7" s="191">
        <v>0</v>
      </c>
      <c r="AQ7" s="94" t="s">
        <v>69</v>
      </c>
      <c r="AR7" s="191">
        <v>0</v>
      </c>
      <c r="AS7" s="108" t="s">
        <v>69</v>
      </c>
      <c r="AT7" s="192">
        <v>0</v>
      </c>
      <c r="AU7" s="193">
        <v>0</v>
      </c>
      <c r="AV7" s="109" t="s">
        <v>69</v>
      </c>
      <c r="AW7" s="193">
        <v>0</v>
      </c>
      <c r="AX7" s="109" t="s">
        <v>69</v>
      </c>
      <c r="AY7" s="177">
        <f t="shared" ref="AY7:AY63" si="0">W7+Y7+AA7+AF7+AK7+AP7+AU7</f>
        <v>0</v>
      </c>
      <c r="AZ7" s="177">
        <f t="shared" ref="AZ7:AZ63" si="1">X7+Z7+AC7+AE7+AH7+AJ7+AM7+AO7+AR7+AT7+AW7</f>
        <v>24444.32</v>
      </c>
      <c r="BA7" s="93" t="s">
        <v>74</v>
      </c>
      <c r="BB7" s="177">
        <v>0</v>
      </c>
      <c r="BC7" s="177">
        <v>0</v>
      </c>
      <c r="BD7" s="177">
        <v>0</v>
      </c>
      <c r="BE7" s="177">
        <v>0</v>
      </c>
      <c r="BF7" s="177">
        <v>0</v>
      </c>
      <c r="BG7" s="177">
        <v>0</v>
      </c>
    </row>
    <row r="8" spans="1:64" s="89" customFormat="1" ht="31.5" hidden="1" x14ac:dyDescent="0.25">
      <c r="A8" s="28" t="s">
        <v>87</v>
      </c>
      <c r="B8" s="90">
        <v>1</v>
      </c>
      <c r="C8" s="90">
        <v>2</v>
      </c>
      <c r="D8" s="28" t="s">
        <v>88</v>
      </c>
      <c r="E8" s="91" t="s">
        <v>145</v>
      </c>
      <c r="F8" s="90" t="s">
        <v>85</v>
      </c>
      <c r="G8" s="91" t="s">
        <v>67</v>
      </c>
      <c r="H8" s="28">
        <v>11101</v>
      </c>
      <c r="I8" s="28" t="s">
        <v>68</v>
      </c>
      <c r="J8" s="28" t="s">
        <v>69</v>
      </c>
      <c r="K8" s="90" t="s">
        <v>69</v>
      </c>
      <c r="L8" s="92" t="s">
        <v>69</v>
      </c>
      <c r="M8" s="28" t="s">
        <v>77</v>
      </c>
      <c r="N8" s="93" t="s">
        <v>89</v>
      </c>
      <c r="O8" s="93" t="s">
        <v>86</v>
      </c>
      <c r="P8" s="160" t="s">
        <v>145</v>
      </c>
      <c r="Q8" s="160">
        <v>6</v>
      </c>
      <c r="R8" s="160" t="s">
        <v>80</v>
      </c>
      <c r="S8" s="160" t="s">
        <v>80</v>
      </c>
      <c r="T8" s="160" t="s">
        <v>80</v>
      </c>
      <c r="U8" s="166" t="s">
        <v>80</v>
      </c>
      <c r="V8" s="160" t="s">
        <v>74</v>
      </c>
      <c r="W8" s="177">
        <v>0</v>
      </c>
      <c r="X8" s="177">
        <v>21320.400000000001</v>
      </c>
      <c r="Y8" s="177">
        <v>0</v>
      </c>
      <c r="Z8" s="177">
        <v>0</v>
      </c>
      <c r="AA8" s="179">
        <v>0</v>
      </c>
      <c r="AB8" s="76" t="s">
        <v>69</v>
      </c>
      <c r="AC8" s="179">
        <v>1100</v>
      </c>
      <c r="AD8" s="76" t="s">
        <v>1527</v>
      </c>
      <c r="AE8" s="179">
        <v>0</v>
      </c>
      <c r="AF8" s="183">
        <v>0</v>
      </c>
      <c r="AG8" s="77" t="s">
        <v>69</v>
      </c>
      <c r="AH8" s="183">
        <v>3600</v>
      </c>
      <c r="AI8" s="77" t="s">
        <v>1528</v>
      </c>
      <c r="AJ8" s="183">
        <v>0</v>
      </c>
      <c r="AK8" s="187">
        <v>0</v>
      </c>
      <c r="AL8" s="78" t="s">
        <v>69</v>
      </c>
      <c r="AM8" s="187">
        <v>0</v>
      </c>
      <c r="AN8" s="78" t="s">
        <v>69</v>
      </c>
      <c r="AO8" s="187">
        <v>0</v>
      </c>
      <c r="AP8" s="191">
        <v>0</v>
      </c>
      <c r="AQ8" s="94" t="s">
        <v>69</v>
      </c>
      <c r="AR8" s="191">
        <v>0</v>
      </c>
      <c r="AS8" s="108" t="s">
        <v>69</v>
      </c>
      <c r="AT8" s="192">
        <v>0</v>
      </c>
      <c r="AU8" s="193">
        <v>0</v>
      </c>
      <c r="AV8" s="109" t="s">
        <v>69</v>
      </c>
      <c r="AW8" s="193">
        <v>0</v>
      </c>
      <c r="AX8" s="109" t="s">
        <v>69</v>
      </c>
      <c r="AY8" s="177">
        <f t="shared" si="0"/>
        <v>0</v>
      </c>
      <c r="AZ8" s="177">
        <f t="shared" si="1"/>
        <v>26020.400000000001</v>
      </c>
      <c r="BA8" s="93" t="s">
        <v>74</v>
      </c>
      <c r="BB8" s="177">
        <v>0</v>
      </c>
      <c r="BC8" s="177">
        <v>0</v>
      </c>
      <c r="BD8" s="177">
        <v>0</v>
      </c>
      <c r="BE8" s="177">
        <v>0</v>
      </c>
      <c r="BF8" s="177">
        <v>0</v>
      </c>
      <c r="BG8" s="177">
        <v>0</v>
      </c>
    </row>
    <row r="9" spans="1:64" s="89" customFormat="1" ht="31.5" hidden="1" x14ac:dyDescent="0.25">
      <c r="A9" s="28" t="s">
        <v>87</v>
      </c>
      <c r="B9" s="90">
        <v>1</v>
      </c>
      <c r="C9" s="90">
        <v>2</v>
      </c>
      <c r="D9" s="28" t="s">
        <v>88</v>
      </c>
      <c r="E9" s="91" t="s">
        <v>145</v>
      </c>
      <c r="F9" s="90" t="s">
        <v>85</v>
      </c>
      <c r="G9" s="91" t="s">
        <v>67</v>
      </c>
      <c r="H9" s="28">
        <v>11101</v>
      </c>
      <c r="I9" s="28" t="s">
        <v>68</v>
      </c>
      <c r="J9" s="28" t="s">
        <v>69</v>
      </c>
      <c r="K9" s="90" t="s">
        <v>69</v>
      </c>
      <c r="L9" s="92" t="s">
        <v>69</v>
      </c>
      <c r="M9" s="28" t="s">
        <v>70</v>
      </c>
      <c r="N9" s="93" t="s">
        <v>90</v>
      </c>
      <c r="O9" s="93" t="s">
        <v>91</v>
      </c>
      <c r="P9" s="160" t="s">
        <v>74</v>
      </c>
      <c r="Q9" s="160">
        <v>6</v>
      </c>
      <c r="R9" s="160" t="s">
        <v>80</v>
      </c>
      <c r="S9" s="160" t="s">
        <v>80</v>
      </c>
      <c r="T9" s="160" t="s">
        <v>80</v>
      </c>
      <c r="U9" s="166" t="s">
        <v>80</v>
      </c>
      <c r="V9" s="160" t="s">
        <v>74</v>
      </c>
      <c r="W9" s="177">
        <v>0</v>
      </c>
      <c r="X9" s="177">
        <v>19764.97</v>
      </c>
      <c r="Y9" s="177">
        <v>0</v>
      </c>
      <c r="Z9" s="177">
        <v>815.75</v>
      </c>
      <c r="AA9" s="179">
        <v>0</v>
      </c>
      <c r="AB9" s="76" t="s">
        <v>69</v>
      </c>
      <c r="AC9" s="179">
        <v>400</v>
      </c>
      <c r="AD9" s="76" t="s">
        <v>92</v>
      </c>
      <c r="AE9" s="179">
        <v>0</v>
      </c>
      <c r="AF9" s="183">
        <v>0</v>
      </c>
      <c r="AG9" s="77" t="s">
        <v>69</v>
      </c>
      <c r="AH9" s="183">
        <v>0</v>
      </c>
      <c r="AI9" s="77" t="s">
        <v>69</v>
      </c>
      <c r="AJ9" s="183">
        <v>0</v>
      </c>
      <c r="AK9" s="187">
        <v>0</v>
      </c>
      <c r="AL9" s="78" t="s">
        <v>69</v>
      </c>
      <c r="AM9" s="187">
        <v>0</v>
      </c>
      <c r="AN9" s="78" t="s">
        <v>69</v>
      </c>
      <c r="AO9" s="187">
        <v>0</v>
      </c>
      <c r="AP9" s="191">
        <v>0</v>
      </c>
      <c r="AQ9" s="94" t="s">
        <v>69</v>
      </c>
      <c r="AR9" s="191">
        <v>0</v>
      </c>
      <c r="AS9" s="108" t="s">
        <v>69</v>
      </c>
      <c r="AT9" s="192">
        <v>0</v>
      </c>
      <c r="AU9" s="193">
        <v>0</v>
      </c>
      <c r="AV9" s="109" t="s">
        <v>69</v>
      </c>
      <c r="AW9" s="193">
        <v>0</v>
      </c>
      <c r="AX9" s="109" t="s">
        <v>69</v>
      </c>
      <c r="AY9" s="177">
        <f t="shared" si="0"/>
        <v>0</v>
      </c>
      <c r="AZ9" s="177">
        <f t="shared" si="1"/>
        <v>20980.720000000001</v>
      </c>
      <c r="BA9" s="93" t="s">
        <v>74</v>
      </c>
      <c r="BB9" s="177">
        <v>0</v>
      </c>
      <c r="BC9" s="177">
        <v>0</v>
      </c>
      <c r="BD9" s="177">
        <v>0</v>
      </c>
      <c r="BE9" s="177">
        <v>0</v>
      </c>
      <c r="BF9" s="177">
        <v>0</v>
      </c>
      <c r="BG9" s="177">
        <v>0</v>
      </c>
    </row>
    <row r="10" spans="1:64" s="89" customFormat="1" ht="63" hidden="1" x14ac:dyDescent="0.25">
      <c r="A10" s="28" t="s">
        <v>84</v>
      </c>
      <c r="B10" s="90">
        <v>1</v>
      </c>
      <c r="C10" s="90">
        <v>2</v>
      </c>
      <c r="D10" s="28" t="s">
        <v>96</v>
      </c>
      <c r="E10" s="91" t="s">
        <v>145</v>
      </c>
      <c r="F10" s="90" t="s">
        <v>66</v>
      </c>
      <c r="G10" s="91" t="s">
        <v>67</v>
      </c>
      <c r="H10" s="28">
        <v>11104</v>
      </c>
      <c r="I10" s="28" t="s">
        <v>94</v>
      </c>
      <c r="J10" s="28" t="s">
        <v>69</v>
      </c>
      <c r="K10" s="90" t="s">
        <v>69</v>
      </c>
      <c r="L10" s="92" t="s">
        <v>69</v>
      </c>
      <c r="M10" s="28" t="s">
        <v>70</v>
      </c>
      <c r="N10" s="93" t="s">
        <v>97</v>
      </c>
      <c r="O10" s="93" t="s">
        <v>72</v>
      </c>
      <c r="P10" s="160" t="s">
        <v>74</v>
      </c>
      <c r="Q10" s="160">
        <v>3</v>
      </c>
      <c r="R10" s="160" t="s">
        <v>80</v>
      </c>
      <c r="S10" s="160" t="s">
        <v>80</v>
      </c>
      <c r="T10" s="160" t="s">
        <v>80</v>
      </c>
      <c r="U10" s="166" t="s">
        <v>80</v>
      </c>
      <c r="V10" s="160" t="s">
        <v>74</v>
      </c>
      <c r="W10" s="177">
        <v>0</v>
      </c>
      <c r="X10" s="177">
        <v>4179.25</v>
      </c>
      <c r="Y10" s="177">
        <v>0</v>
      </c>
      <c r="Z10" s="177">
        <v>0</v>
      </c>
      <c r="AA10" s="179">
        <v>0</v>
      </c>
      <c r="AB10" s="76" t="s">
        <v>69</v>
      </c>
      <c r="AC10" s="179">
        <v>11200</v>
      </c>
      <c r="AD10" s="76" t="s">
        <v>1620</v>
      </c>
      <c r="AE10" s="179">
        <v>0</v>
      </c>
      <c r="AF10" s="183">
        <v>0</v>
      </c>
      <c r="AG10" s="77" t="s">
        <v>69</v>
      </c>
      <c r="AH10" s="183">
        <v>0</v>
      </c>
      <c r="AI10" s="77" t="s">
        <v>69</v>
      </c>
      <c r="AJ10" s="183">
        <v>0</v>
      </c>
      <c r="AK10" s="187">
        <v>0</v>
      </c>
      <c r="AL10" s="78" t="s">
        <v>69</v>
      </c>
      <c r="AM10" s="187">
        <v>0</v>
      </c>
      <c r="AN10" s="78" t="s">
        <v>69</v>
      </c>
      <c r="AO10" s="187">
        <v>0</v>
      </c>
      <c r="AP10" s="191">
        <v>0</v>
      </c>
      <c r="AQ10" s="94" t="s">
        <v>69</v>
      </c>
      <c r="AR10" s="191">
        <v>0</v>
      </c>
      <c r="AS10" s="108" t="s">
        <v>69</v>
      </c>
      <c r="AT10" s="192">
        <v>0</v>
      </c>
      <c r="AU10" s="193">
        <v>0</v>
      </c>
      <c r="AV10" s="109" t="s">
        <v>69</v>
      </c>
      <c r="AW10" s="193">
        <v>0</v>
      </c>
      <c r="AX10" s="109" t="s">
        <v>69</v>
      </c>
      <c r="AY10" s="177">
        <f t="shared" si="0"/>
        <v>0</v>
      </c>
      <c r="AZ10" s="177">
        <f t="shared" si="1"/>
        <v>15379.25</v>
      </c>
      <c r="BA10" s="93" t="s">
        <v>74</v>
      </c>
      <c r="BB10" s="177">
        <v>0</v>
      </c>
      <c r="BC10" s="177">
        <v>0</v>
      </c>
      <c r="BD10" s="177">
        <v>0</v>
      </c>
      <c r="BE10" s="177">
        <v>0</v>
      </c>
      <c r="BF10" s="177">
        <v>0</v>
      </c>
      <c r="BG10" s="177">
        <v>0</v>
      </c>
    </row>
    <row r="11" spans="1:64" s="89" customFormat="1" ht="47.25" hidden="1" x14ac:dyDescent="0.25">
      <c r="A11" s="28" t="s">
        <v>87</v>
      </c>
      <c r="B11" s="90">
        <v>1</v>
      </c>
      <c r="C11" s="90">
        <v>2</v>
      </c>
      <c r="D11" s="28" t="s">
        <v>105</v>
      </c>
      <c r="E11" s="91" t="s">
        <v>74</v>
      </c>
      <c r="F11" s="90" t="s">
        <v>106</v>
      </c>
      <c r="G11" s="91" t="s">
        <v>67</v>
      </c>
      <c r="H11" s="28">
        <v>11406</v>
      </c>
      <c r="I11" s="28" t="s">
        <v>107</v>
      </c>
      <c r="J11" s="28" t="s">
        <v>108</v>
      </c>
      <c r="K11" s="90" t="s">
        <v>109</v>
      </c>
      <c r="L11" s="92" t="s">
        <v>110</v>
      </c>
      <c r="M11" s="28" t="s">
        <v>69</v>
      </c>
      <c r="N11" s="93" t="s">
        <v>69</v>
      </c>
      <c r="O11" s="93" t="s">
        <v>69</v>
      </c>
      <c r="P11" s="160" t="s">
        <v>74</v>
      </c>
      <c r="Q11" s="160">
        <v>9</v>
      </c>
      <c r="R11" s="160">
        <v>9</v>
      </c>
      <c r="S11" s="160">
        <v>9</v>
      </c>
      <c r="T11" s="160" t="s">
        <v>80</v>
      </c>
      <c r="U11" s="166" t="s">
        <v>80</v>
      </c>
      <c r="V11" s="160" t="s">
        <v>74</v>
      </c>
      <c r="W11" s="177">
        <v>8250</v>
      </c>
      <c r="X11" s="177">
        <v>0</v>
      </c>
      <c r="Y11" s="177">
        <v>0</v>
      </c>
      <c r="Z11" s="177">
        <v>0</v>
      </c>
      <c r="AA11" s="179">
        <v>3000</v>
      </c>
      <c r="AB11" s="76" t="s">
        <v>111</v>
      </c>
      <c r="AC11" s="179">
        <v>0</v>
      </c>
      <c r="AD11" s="76" t="s">
        <v>69</v>
      </c>
      <c r="AE11" s="179">
        <v>0</v>
      </c>
      <c r="AF11" s="183">
        <v>3000</v>
      </c>
      <c r="AG11" s="77" t="s">
        <v>111</v>
      </c>
      <c r="AH11" s="183">
        <v>0</v>
      </c>
      <c r="AI11" s="77" t="s">
        <v>69</v>
      </c>
      <c r="AJ11" s="183">
        <v>0</v>
      </c>
      <c r="AK11" s="187">
        <v>3000</v>
      </c>
      <c r="AL11" s="78" t="s">
        <v>111</v>
      </c>
      <c r="AM11" s="187">
        <v>0</v>
      </c>
      <c r="AN11" s="78" t="s">
        <v>69</v>
      </c>
      <c r="AO11" s="187">
        <v>0</v>
      </c>
      <c r="AP11" s="191">
        <v>0</v>
      </c>
      <c r="AQ11" s="94" t="s">
        <v>69</v>
      </c>
      <c r="AR11" s="191">
        <v>0</v>
      </c>
      <c r="AS11" s="108" t="s">
        <v>69</v>
      </c>
      <c r="AT11" s="192">
        <v>0</v>
      </c>
      <c r="AU11" s="193">
        <v>0</v>
      </c>
      <c r="AV11" s="109" t="s">
        <v>69</v>
      </c>
      <c r="AW11" s="193">
        <v>0</v>
      </c>
      <c r="AX11" s="109" t="s">
        <v>69</v>
      </c>
      <c r="AY11" s="177">
        <f t="shared" si="0"/>
        <v>17250</v>
      </c>
      <c r="AZ11" s="177">
        <f t="shared" si="1"/>
        <v>0</v>
      </c>
      <c r="BA11" s="93" t="s">
        <v>74</v>
      </c>
      <c r="BB11" s="177">
        <v>0</v>
      </c>
      <c r="BC11" s="177">
        <v>0</v>
      </c>
      <c r="BD11" s="177">
        <v>0</v>
      </c>
      <c r="BE11" s="177">
        <v>0</v>
      </c>
      <c r="BF11" s="177">
        <v>0</v>
      </c>
      <c r="BG11" s="177">
        <v>0</v>
      </c>
    </row>
    <row r="12" spans="1:64" s="89" customFormat="1" ht="31.5" hidden="1" x14ac:dyDescent="0.25">
      <c r="A12" s="28" t="s">
        <v>63</v>
      </c>
      <c r="B12" s="90">
        <v>1</v>
      </c>
      <c r="C12" s="90">
        <v>2</v>
      </c>
      <c r="D12" s="28" t="s">
        <v>112</v>
      </c>
      <c r="E12" s="91" t="s">
        <v>145</v>
      </c>
      <c r="F12" s="90" t="s">
        <v>85</v>
      </c>
      <c r="G12" s="91" t="s">
        <v>67</v>
      </c>
      <c r="H12" s="28">
        <v>11800</v>
      </c>
      <c r="I12" s="28" t="s">
        <v>113</v>
      </c>
      <c r="J12" s="28" t="s">
        <v>69</v>
      </c>
      <c r="K12" s="90" t="s">
        <v>69</v>
      </c>
      <c r="L12" s="92" t="s">
        <v>69</v>
      </c>
      <c r="M12" s="28" t="s">
        <v>77</v>
      </c>
      <c r="N12" s="93" t="s">
        <v>114</v>
      </c>
      <c r="O12" s="93" t="s">
        <v>86</v>
      </c>
      <c r="P12" s="160" t="s">
        <v>74</v>
      </c>
      <c r="Q12" s="160">
        <v>6</v>
      </c>
      <c r="R12" s="160" t="s">
        <v>80</v>
      </c>
      <c r="S12" s="160" t="s">
        <v>80</v>
      </c>
      <c r="T12" s="160" t="s">
        <v>80</v>
      </c>
      <c r="U12" s="166" t="s">
        <v>80</v>
      </c>
      <c r="V12" s="160" t="s">
        <v>74</v>
      </c>
      <c r="W12" s="177">
        <v>0</v>
      </c>
      <c r="X12" s="177">
        <v>1004.36</v>
      </c>
      <c r="Y12" s="177">
        <v>0</v>
      </c>
      <c r="Z12" s="177">
        <v>0</v>
      </c>
      <c r="AA12" s="179">
        <v>0</v>
      </c>
      <c r="AB12" s="76" t="s">
        <v>69</v>
      </c>
      <c r="AC12" s="179">
        <v>1300</v>
      </c>
      <c r="AD12" s="76" t="s">
        <v>1526</v>
      </c>
      <c r="AE12" s="179">
        <v>0</v>
      </c>
      <c r="AF12" s="183">
        <v>0</v>
      </c>
      <c r="AG12" s="77" t="s">
        <v>69</v>
      </c>
      <c r="AH12" s="183">
        <v>0</v>
      </c>
      <c r="AI12" s="77" t="s">
        <v>69</v>
      </c>
      <c r="AJ12" s="183">
        <v>0</v>
      </c>
      <c r="AK12" s="187">
        <v>0</v>
      </c>
      <c r="AL12" s="78" t="s">
        <v>69</v>
      </c>
      <c r="AM12" s="187">
        <v>0</v>
      </c>
      <c r="AN12" s="78" t="s">
        <v>69</v>
      </c>
      <c r="AO12" s="187">
        <v>0</v>
      </c>
      <c r="AP12" s="191">
        <v>0</v>
      </c>
      <c r="AQ12" s="94" t="s">
        <v>69</v>
      </c>
      <c r="AR12" s="191">
        <v>0</v>
      </c>
      <c r="AS12" s="108" t="s">
        <v>69</v>
      </c>
      <c r="AT12" s="192">
        <v>0</v>
      </c>
      <c r="AU12" s="193">
        <v>0</v>
      </c>
      <c r="AV12" s="109" t="s">
        <v>69</v>
      </c>
      <c r="AW12" s="193">
        <v>0</v>
      </c>
      <c r="AX12" s="109" t="s">
        <v>69</v>
      </c>
      <c r="AY12" s="177">
        <f t="shared" si="0"/>
        <v>0</v>
      </c>
      <c r="AZ12" s="177">
        <f t="shared" si="1"/>
        <v>2304.36</v>
      </c>
      <c r="BA12" s="93" t="s">
        <v>74</v>
      </c>
      <c r="BB12" s="177">
        <v>0</v>
      </c>
      <c r="BC12" s="177">
        <v>0</v>
      </c>
      <c r="BD12" s="177">
        <v>0</v>
      </c>
      <c r="BE12" s="177">
        <v>0</v>
      </c>
      <c r="BF12" s="177">
        <v>0</v>
      </c>
      <c r="BG12" s="177">
        <v>0</v>
      </c>
    </row>
    <row r="13" spans="1:64" s="89" customFormat="1" ht="31.5" hidden="1" x14ac:dyDescent="0.25">
      <c r="A13" s="28" t="s">
        <v>87</v>
      </c>
      <c r="B13" s="90">
        <v>1</v>
      </c>
      <c r="C13" s="90">
        <v>1</v>
      </c>
      <c r="D13" s="28" t="s">
        <v>119</v>
      </c>
      <c r="E13" s="91" t="s">
        <v>145</v>
      </c>
      <c r="F13" s="90" t="s">
        <v>120</v>
      </c>
      <c r="G13" s="91" t="s">
        <v>67</v>
      </c>
      <c r="H13" s="28">
        <v>57500</v>
      </c>
      <c r="I13" s="28" t="s">
        <v>121</v>
      </c>
      <c r="J13" s="28" t="s">
        <v>69</v>
      </c>
      <c r="K13" s="90" t="s">
        <v>69</v>
      </c>
      <c r="L13" s="92" t="s">
        <v>69</v>
      </c>
      <c r="M13" s="28" t="s">
        <v>77</v>
      </c>
      <c r="N13" s="93" t="s">
        <v>122</v>
      </c>
      <c r="O13" s="93" t="s">
        <v>123</v>
      </c>
      <c r="P13" s="160" t="s">
        <v>74</v>
      </c>
      <c r="Q13" s="160">
        <v>9</v>
      </c>
      <c r="R13" s="160">
        <v>9</v>
      </c>
      <c r="S13" s="160">
        <v>9</v>
      </c>
      <c r="T13" s="160">
        <v>9</v>
      </c>
      <c r="U13" s="166">
        <v>9</v>
      </c>
      <c r="V13" s="160" t="s">
        <v>74</v>
      </c>
      <c r="W13" s="177">
        <v>0</v>
      </c>
      <c r="X13" s="177">
        <v>0</v>
      </c>
      <c r="Y13" s="177">
        <v>0</v>
      </c>
      <c r="Z13" s="177">
        <v>1000</v>
      </c>
      <c r="AA13" s="179">
        <v>0</v>
      </c>
      <c r="AB13" s="76" t="s">
        <v>69</v>
      </c>
      <c r="AC13" s="179">
        <v>2000</v>
      </c>
      <c r="AD13" s="76" t="s">
        <v>124</v>
      </c>
      <c r="AE13" s="179">
        <v>0</v>
      </c>
      <c r="AF13" s="183">
        <v>0</v>
      </c>
      <c r="AG13" s="77" t="s">
        <v>69</v>
      </c>
      <c r="AH13" s="183">
        <v>2000</v>
      </c>
      <c r="AI13" s="77" t="s">
        <v>124</v>
      </c>
      <c r="AJ13" s="183">
        <v>0</v>
      </c>
      <c r="AK13" s="187">
        <v>0</v>
      </c>
      <c r="AL13" s="78" t="s">
        <v>69</v>
      </c>
      <c r="AM13" s="187">
        <v>2000</v>
      </c>
      <c r="AN13" s="78" t="s">
        <v>124</v>
      </c>
      <c r="AO13" s="187">
        <v>0</v>
      </c>
      <c r="AP13" s="191">
        <v>0</v>
      </c>
      <c r="AQ13" s="94" t="s">
        <v>69</v>
      </c>
      <c r="AR13" s="191">
        <v>2000</v>
      </c>
      <c r="AS13" s="108" t="s">
        <v>124</v>
      </c>
      <c r="AT13" s="192">
        <v>0</v>
      </c>
      <c r="AU13" s="193">
        <v>0</v>
      </c>
      <c r="AV13" s="109" t="s">
        <v>69</v>
      </c>
      <c r="AW13" s="193">
        <v>2000</v>
      </c>
      <c r="AX13" s="109" t="s">
        <v>124</v>
      </c>
      <c r="AY13" s="177">
        <f t="shared" si="0"/>
        <v>0</v>
      </c>
      <c r="AZ13" s="177">
        <f t="shared" si="1"/>
        <v>11000</v>
      </c>
      <c r="BA13" s="93" t="s">
        <v>74</v>
      </c>
      <c r="BB13" s="177">
        <v>0</v>
      </c>
      <c r="BC13" s="177">
        <v>0</v>
      </c>
      <c r="BD13" s="177">
        <v>0</v>
      </c>
      <c r="BE13" s="177">
        <v>0</v>
      </c>
      <c r="BF13" s="177">
        <v>0</v>
      </c>
      <c r="BG13" s="177">
        <v>0</v>
      </c>
    </row>
    <row r="14" spans="1:64" s="89" customFormat="1" ht="63" x14ac:dyDescent="0.25">
      <c r="A14" s="28" t="s">
        <v>87</v>
      </c>
      <c r="B14" s="90">
        <v>1</v>
      </c>
      <c r="C14" s="90">
        <v>1</v>
      </c>
      <c r="D14" s="28" t="s">
        <v>125</v>
      </c>
      <c r="E14" s="91" t="s">
        <v>145</v>
      </c>
      <c r="F14" s="90" t="s">
        <v>1456</v>
      </c>
      <c r="G14" s="91" t="s">
        <v>100</v>
      </c>
      <c r="H14" s="28">
        <v>57100</v>
      </c>
      <c r="I14" s="28" t="s">
        <v>126</v>
      </c>
      <c r="J14" s="28">
        <v>23310000</v>
      </c>
      <c r="K14" s="90" t="s">
        <v>127</v>
      </c>
      <c r="L14" s="92" t="s">
        <v>1457</v>
      </c>
      <c r="M14" s="28" t="s">
        <v>129</v>
      </c>
      <c r="N14" s="93" t="s">
        <v>130</v>
      </c>
      <c r="O14" s="93" t="s">
        <v>1456</v>
      </c>
      <c r="P14" s="160" t="s">
        <v>74</v>
      </c>
      <c r="Q14" s="160" t="s">
        <v>80</v>
      </c>
      <c r="R14" s="160" t="s">
        <v>80</v>
      </c>
      <c r="S14" s="160">
        <v>6</v>
      </c>
      <c r="T14" s="160" t="s">
        <v>80</v>
      </c>
      <c r="U14" s="166" t="s">
        <v>80</v>
      </c>
      <c r="V14" s="160" t="s">
        <v>74</v>
      </c>
      <c r="W14" s="177">
        <v>635400</v>
      </c>
      <c r="X14" s="177">
        <v>0</v>
      </c>
      <c r="Y14" s="177">
        <v>0</v>
      </c>
      <c r="Z14" s="177">
        <v>635400</v>
      </c>
      <c r="AA14" s="179">
        <v>0</v>
      </c>
      <c r="AB14" s="76" t="s">
        <v>69</v>
      </c>
      <c r="AC14" s="179">
        <v>0</v>
      </c>
      <c r="AD14" s="76" t="s">
        <v>69</v>
      </c>
      <c r="AE14" s="179">
        <v>0</v>
      </c>
      <c r="AF14" s="183">
        <v>4050000</v>
      </c>
      <c r="AG14" s="77" t="s">
        <v>128</v>
      </c>
      <c r="AH14" s="183">
        <v>4050000</v>
      </c>
      <c r="AI14" s="77" t="s">
        <v>128</v>
      </c>
      <c r="AJ14" s="183">
        <v>0</v>
      </c>
      <c r="AK14" s="187">
        <v>9900000</v>
      </c>
      <c r="AL14" s="78" t="s">
        <v>128</v>
      </c>
      <c r="AM14" s="187">
        <v>9900000</v>
      </c>
      <c r="AN14" s="78" t="s">
        <v>128</v>
      </c>
      <c r="AO14" s="187">
        <v>0</v>
      </c>
      <c r="AP14" s="191">
        <v>514600</v>
      </c>
      <c r="AQ14" s="94" t="s">
        <v>128</v>
      </c>
      <c r="AR14" s="191">
        <v>514600</v>
      </c>
      <c r="AS14" s="108" t="s">
        <v>128</v>
      </c>
      <c r="AT14" s="192">
        <v>0</v>
      </c>
      <c r="AU14" s="193">
        <v>0</v>
      </c>
      <c r="AV14" s="109" t="s">
        <v>128</v>
      </c>
      <c r="AW14" s="193">
        <v>0</v>
      </c>
      <c r="AX14" s="109" t="s">
        <v>128</v>
      </c>
      <c r="AY14" s="177">
        <f t="shared" si="0"/>
        <v>15100000</v>
      </c>
      <c r="AZ14" s="177">
        <f t="shared" si="1"/>
        <v>15100000</v>
      </c>
      <c r="BA14" s="93" t="s">
        <v>74</v>
      </c>
      <c r="BB14" s="177">
        <v>0</v>
      </c>
      <c r="BC14" s="177">
        <v>0</v>
      </c>
      <c r="BD14" s="177">
        <v>0</v>
      </c>
      <c r="BE14" s="177">
        <v>0</v>
      </c>
      <c r="BF14" s="177">
        <v>0</v>
      </c>
      <c r="BG14" s="177">
        <v>0</v>
      </c>
    </row>
    <row r="15" spans="1:64" s="89" customFormat="1" ht="47.25" x14ac:dyDescent="0.25">
      <c r="A15" s="28" t="s">
        <v>87</v>
      </c>
      <c r="B15" s="90">
        <v>1</v>
      </c>
      <c r="C15" s="90">
        <v>1</v>
      </c>
      <c r="D15" s="28" t="s">
        <v>125</v>
      </c>
      <c r="E15" s="91" t="s">
        <v>145</v>
      </c>
      <c r="F15" s="90" t="s">
        <v>1456</v>
      </c>
      <c r="G15" s="91" t="s">
        <v>100</v>
      </c>
      <c r="H15" s="28">
        <v>57100</v>
      </c>
      <c r="I15" s="28" t="s">
        <v>126</v>
      </c>
      <c r="J15" s="28" t="s">
        <v>69</v>
      </c>
      <c r="K15" s="90" t="s">
        <v>69</v>
      </c>
      <c r="L15" s="92" t="s">
        <v>69</v>
      </c>
      <c r="M15" s="28" t="s">
        <v>1649</v>
      </c>
      <c r="N15" s="249" t="s">
        <v>1650</v>
      </c>
      <c r="O15" s="93" t="s">
        <v>1651</v>
      </c>
      <c r="P15" s="160" t="s">
        <v>74</v>
      </c>
      <c r="Q15" s="160" t="s">
        <v>80</v>
      </c>
      <c r="R15" s="160" t="s">
        <v>80</v>
      </c>
      <c r="S15" s="160">
        <v>6</v>
      </c>
      <c r="T15" s="160" t="s">
        <v>80</v>
      </c>
      <c r="U15" s="166" t="s">
        <v>80</v>
      </c>
      <c r="V15" s="160" t="s">
        <v>74</v>
      </c>
      <c r="W15" s="177">
        <v>0</v>
      </c>
      <c r="X15" s="177">
        <v>0</v>
      </c>
      <c r="Y15" s="177">
        <v>0</v>
      </c>
      <c r="Z15" s="177">
        <v>0</v>
      </c>
      <c r="AA15" s="179">
        <v>0</v>
      </c>
      <c r="AB15" s="76" t="s">
        <v>69</v>
      </c>
      <c r="AC15" s="179">
        <v>1500000</v>
      </c>
      <c r="AD15" s="76" t="s">
        <v>1652</v>
      </c>
      <c r="AE15" s="179">
        <v>0</v>
      </c>
      <c r="AF15" s="183">
        <v>0</v>
      </c>
      <c r="AG15" s="77" t="s">
        <v>69</v>
      </c>
      <c r="AH15" s="183">
        <v>1500000</v>
      </c>
      <c r="AI15" s="77" t="s">
        <v>1652</v>
      </c>
      <c r="AJ15" s="183">
        <v>0</v>
      </c>
      <c r="AK15" s="187">
        <v>0</v>
      </c>
      <c r="AL15" s="78" t="s">
        <v>69</v>
      </c>
      <c r="AM15" s="187">
        <v>0</v>
      </c>
      <c r="AN15" s="78" t="s">
        <v>69</v>
      </c>
      <c r="AO15" s="187">
        <v>0</v>
      </c>
      <c r="AP15" s="191">
        <v>0</v>
      </c>
      <c r="AQ15" s="94" t="s">
        <v>69</v>
      </c>
      <c r="AR15" s="191">
        <v>0</v>
      </c>
      <c r="AS15" s="108" t="s">
        <v>69</v>
      </c>
      <c r="AT15" s="192">
        <v>0</v>
      </c>
      <c r="AU15" s="193">
        <v>0</v>
      </c>
      <c r="AV15" s="109" t="s">
        <v>69</v>
      </c>
      <c r="AW15" s="193">
        <v>0</v>
      </c>
      <c r="AX15" s="109" t="s">
        <v>69</v>
      </c>
      <c r="AY15" s="177">
        <f t="shared" si="0"/>
        <v>0</v>
      </c>
      <c r="AZ15" s="177">
        <f t="shared" si="1"/>
        <v>3000000</v>
      </c>
      <c r="BA15" s="93" t="s">
        <v>74</v>
      </c>
      <c r="BB15" s="177">
        <v>0</v>
      </c>
      <c r="BC15" s="177">
        <v>0</v>
      </c>
      <c r="BD15" s="177">
        <v>0</v>
      </c>
      <c r="BE15" s="177">
        <v>0</v>
      </c>
      <c r="BF15" s="177">
        <v>0</v>
      </c>
      <c r="BG15" s="177">
        <v>0</v>
      </c>
    </row>
    <row r="16" spans="1:64" s="89" customFormat="1" ht="94.5" x14ac:dyDescent="0.25">
      <c r="A16" s="28" t="s">
        <v>87</v>
      </c>
      <c r="B16" s="90">
        <v>1</v>
      </c>
      <c r="C16" s="90">
        <v>1</v>
      </c>
      <c r="D16" s="28" t="s">
        <v>131</v>
      </c>
      <c r="E16" s="91" t="s">
        <v>145</v>
      </c>
      <c r="F16" s="90" t="s">
        <v>132</v>
      </c>
      <c r="G16" s="91" t="s">
        <v>100</v>
      </c>
      <c r="H16" s="28">
        <v>57100</v>
      </c>
      <c r="I16" s="28" t="s">
        <v>126</v>
      </c>
      <c r="J16" s="28">
        <v>23310000</v>
      </c>
      <c r="K16" s="90" t="s">
        <v>133</v>
      </c>
      <c r="L16" s="92" t="s">
        <v>134</v>
      </c>
      <c r="M16" s="28" t="s">
        <v>129</v>
      </c>
      <c r="N16" s="93" t="s">
        <v>135</v>
      </c>
      <c r="O16" s="93" t="s">
        <v>134</v>
      </c>
      <c r="P16" s="160" t="s">
        <v>74</v>
      </c>
      <c r="Q16" s="160" t="s">
        <v>80</v>
      </c>
      <c r="R16" s="160" t="s">
        <v>80</v>
      </c>
      <c r="S16" s="160">
        <v>6</v>
      </c>
      <c r="T16" s="160" t="s">
        <v>80</v>
      </c>
      <c r="U16" s="166" t="s">
        <v>80</v>
      </c>
      <c r="V16" s="160" t="s">
        <v>74</v>
      </c>
      <c r="W16" s="177">
        <v>717370.85</v>
      </c>
      <c r="X16" s="177">
        <v>717370.85</v>
      </c>
      <c r="Y16" s="177">
        <v>500000</v>
      </c>
      <c r="Z16" s="177">
        <v>500000</v>
      </c>
      <c r="AA16" s="179">
        <v>450000</v>
      </c>
      <c r="AB16" s="76" t="s">
        <v>134</v>
      </c>
      <c r="AC16" s="179">
        <v>450000</v>
      </c>
      <c r="AD16" s="76" t="s">
        <v>134</v>
      </c>
      <c r="AE16" s="179">
        <v>0</v>
      </c>
      <c r="AF16" s="183">
        <v>700000</v>
      </c>
      <c r="AG16" s="77" t="s">
        <v>134</v>
      </c>
      <c r="AH16" s="183">
        <v>700000</v>
      </c>
      <c r="AI16" s="77" t="s">
        <v>134</v>
      </c>
      <c r="AJ16" s="183">
        <v>0</v>
      </c>
      <c r="AK16" s="187">
        <v>700000</v>
      </c>
      <c r="AL16" s="78" t="s">
        <v>134</v>
      </c>
      <c r="AM16" s="187">
        <v>700000</v>
      </c>
      <c r="AN16" s="78" t="s">
        <v>134</v>
      </c>
      <c r="AO16" s="187">
        <v>0</v>
      </c>
      <c r="AP16" s="191">
        <v>132600</v>
      </c>
      <c r="AQ16" s="94" t="s">
        <v>134</v>
      </c>
      <c r="AR16" s="191">
        <v>132600</v>
      </c>
      <c r="AS16" s="108" t="s">
        <v>134</v>
      </c>
      <c r="AT16" s="192">
        <v>0</v>
      </c>
      <c r="AU16" s="193">
        <v>0</v>
      </c>
      <c r="AV16" s="109" t="s">
        <v>134</v>
      </c>
      <c r="AW16" s="193">
        <v>0</v>
      </c>
      <c r="AX16" s="109" t="s">
        <v>134</v>
      </c>
      <c r="AY16" s="177">
        <f t="shared" si="0"/>
        <v>3199970.85</v>
      </c>
      <c r="AZ16" s="177">
        <f t="shared" si="1"/>
        <v>3199970.85</v>
      </c>
      <c r="BA16" s="93" t="s">
        <v>74</v>
      </c>
      <c r="BB16" s="177">
        <v>0</v>
      </c>
      <c r="BC16" s="177">
        <v>0</v>
      </c>
      <c r="BD16" s="177">
        <v>0</v>
      </c>
      <c r="BE16" s="177">
        <v>0</v>
      </c>
      <c r="BF16" s="177">
        <v>0</v>
      </c>
      <c r="BG16" s="177">
        <v>0</v>
      </c>
    </row>
    <row r="17" spans="1:59" s="89" customFormat="1" ht="78.75" hidden="1" x14ac:dyDescent="0.25">
      <c r="A17" s="28" t="s">
        <v>84</v>
      </c>
      <c r="B17" s="90">
        <v>2</v>
      </c>
      <c r="C17" s="90">
        <v>1</v>
      </c>
      <c r="D17" s="28" t="s">
        <v>146</v>
      </c>
      <c r="E17" s="91" t="s">
        <v>74</v>
      </c>
      <c r="F17" s="90" t="s">
        <v>76</v>
      </c>
      <c r="G17" s="91" t="s">
        <v>67</v>
      </c>
      <c r="H17" s="28">
        <v>11200</v>
      </c>
      <c r="I17" s="28" t="s">
        <v>147</v>
      </c>
      <c r="J17" s="28" t="s">
        <v>69</v>
      </c>
      <c r="K17" s="90" t="s">
        <v>69</v>
      </c>
      <c r="L17" s="92" t="s">
        <v>69</v>
      </c>
      <c r="M17" s="28" t="s">
        <v>77</v>
      </c>
      <c r="N17" s="93" t="s">
        <v>148</v>
      </c>
      <c r="O17" s="93" t="s">
        <v>76</v>
      </c>
      <c r="P17" s="160" t="s">
        <v>145</v>
      </c>
      <c r="Q17" s="160">
        <v>5</v>
      </c>
      <c r="R17" s="160">
        <v>5</v>
      </c>
      <c r="S17" s="160">
        <v>5</v>
      </c>
      <c r="T17" s="160" t="s">
        <v>80</v>
      </c>
      <c r="U17" s="166" t="s">
        <v>80</v>
      </c>
      <c r="V17" s="160" t="s">
        <v>74</v>
      </c>
      <c r="W17" s="177">
        <v>0</v>
      </c>
      <c r="X17" s="177">
        <v>3495.2</v>
      </c>
      <c r="Y17" s="177">
        <v>0</v>
      </c>
      <c r="Z17" s="177">
        <v>2171.62</v>
      </c>
      <c r="AA17" s="179">
        <v>0</v>
      </c>
      <c r="AB17" s="76" t="s">
        <v>69</v>
      </c>
      <c r="AC17" s="179">
        <v>7200</v>
      </c>
      <c r="AD17" s="76" t="s">
        <v>149</v>
      </c>
      <c r="AE17" s="179">
        <v>0</v>
      </c>
      <c r="AF17" s="183">
        <v>0</v>
      </c>
      <c r="AG17" s="77" t="s">
        <v>69</v>
      </c>
      <c r="AH17" s="183">
        <v>7200</v>
      </c>
      <c r="AI17" s="77" t="s">
        <v>149</v>
      </c>
      <c r="AJ17" s="183">
        <v>0</v>
      </c>
      <c r="AK17" s="187">
        <v>0</v>
      </c>
      <c r="AL17" s="78" t="s">
        <v>69</v>
      </c>
      <c r="AM17" s="187">
        <v>6000</v>
      </c>
      <c r="AN17" s="78" t="s">
        <v>150</v>
      </c>
      <c r="AO17" s="187">
        <v>0</v>
      </c>
      <c r="AP17" s="191">
        <v>0</v>
      </c>
      <c r="AQ17" s="94" t="s">
        <v>69</v>
      </c>
      <c r="AR17" s="191">
        <v>3600</v>
      </c>
      <c r="AS17" s="108" t="s">
        <v>151</v>
      </c>
      <c r="AT17" s="192">
        <v>0</v>
      </c>
      <c r="AU17" s="193">
        <v>0</v>
      </c>
      <c r="AV17" s="109" t="s">
        <v>69</v>
      </c>
      <c r="AW17" s="193">
        <v>3600</v>
      </c>
      <c r="AX17" s="109" t="s">
        <v>151</v>
      </c>
      <c r="AY17" s="177">
        <f t="shared" si="0"/>
        <v>0</v>
      </c>
      <c r="AZ17" s="177">
        <f t="shared" si="1"/>
        <v>33266.82</v>
      </c>
      <c r="BA17" s="93" t="s">
        <v>74</v>
      </c>
      <c r="BB17" s="177">
        <v>0</v>
      </c>
      <c r="BC17" s="177">
        <v>0</v>
      </c>
      <c r="BD17" s="177">
        <v>0</v>
      </c>
      <c r="BE17" s="177">
        <v>0</v>
      </c>
      <c r="BF17" s="177">
        <v>0</v>
      </c>
      <c r="BG17" s="177">
        <v>0</v>
      </c>
    </row>
    <row r="18" spans="1:59" s="89" customFormat="1" ht="78.75" hidden="1" x14ac:dyDescent="0.25">
      <c r="A18" s="28" t="s">
        <v>84</v>
      </c>
      <c r="B18" s="90">
        <v>2</v>
      </c>
      <c r="C18" s="90">
        <v>2</v>
      </c>
      <c r="D18" s="28" t="s">
        <v>152</v>
      </c>
      <c r="E18" s="91" t="s">
        <v>74</v>
      </c>
      <c r="F18" s="90" t="s">
        <v>66</v>
      </c>
      <c r="G18" s="91" t="s">
        <v>67</v>
      </c>
      <c r="H18" s="28">
        <v>11200</v>
      </c>
      <c r="I18" s="28" t="s">
        <v>147</v>
      </c>
      <c r="J18" s="28" t="s">
        <v>69</v>
      </c>
      <c r="K18" s="90" t="s">
        <v>69</v>
      </c>
      <c r="L18" s="92" t="s">
        <v>69</v>
      </c>
      <c r="M18" s="28" t="s">
        <v>70</v>
      </c>
      <c r="N18" s="93" t="s">
        <v>153</v>
      </c>
      <c r="O18" s="93" t="s">
        <v>66</v>
      </c>
      <c r="P18" s="160" t="s">
        <v>145</v>
      </c>
      <c r="Q18" s="160">
        <v>5</v>
      </c>
      <c r="R18" s="160">
        <v>5</v>
      </c>
      <c r="S18" s="160">
        <v>5</v>
      </c>
      <c r="T18" s="160">
        <v>5</v>
      </c>
      <c r="U18" s="166" t="s">
        <v>80</v>
      </c>
      <c r="V18" s="160" t="s">
        <v>74</v>
      </c>
      <c r="W18" s="177">
        <v>0</v>
      </c>
      <c r="X18" s="177">
        <v>11697.51</v>
      </c>
      <c r="Y18" s="177">
        <v>0</v>
      </c>
      <c r="Z18" s="177">
        <v>800</v>
      </c>
      <c r="AA18" s="179">
        <v>0</v>
      </c>
      <c r="AB18" s="76" t="s">
        <v>69</v>
      </c>
      <c r="AC18" s="179">
        <v>1800</v>
      </c>
      <c r="AD18" s="76" t="s">
        <v>154</v>
      </c>
      <c r="AE18" s="179">
        <v>0</v>
      </c>
      <c r="AF18" s="183">
        <v>0</v>
      </c>
      <c r="AG18" s="77" t="s">
        <v>69</v>
      </c>
      <c r="AH18" s="183">
        <v>2300</v>
      </c>
      <c r="AI18" s="77" t="s">
        <v>155</v>
      </c>
      <c r="AJ18" s="183">
        <v>0</v>
      </c>
      <c r="AK18" s="187">
        <v>0</v>
      </c>
      <c r="AL18" s="78" t="s">
        <v>69</v>
      </c>
      <c r="AM18" s="187">
        <v>1400</v>
      </c>
      <c r="AN18" s="78" t="s">
        <v>156</v>
      </c>
      <c r="AO18" s="187">
        <v>0</v>
      </c>
      <c r="AP18" s="191">
        <v>0</v>
      </c>
      <c r="AQ18" s="94" t="s">
        <v>69</v>
      </c>
      <c r="AR18" s="191">
        <v>2700</v>
      </c>
      <c r="AS18" s="108" t="s">
        <v>157</v>
      </c>
      <c r="AT18" s="192">
        <v>0</v>
      </c>
      <c r="AU18" s="193">
        <v>0</v>
      </c>
      <c r="AV18" s="109" t="s">
        <v>69</v>
      </c>
      <c r="AW18" s="193">
        <v>900</v>
      </c>
      <c r="AX18" s="109" t="s">
        <v>158</v>
      </c>
      <c r="AY18" s="177">
        <f t="shared" si="0"/>
        <v>0</v>
      </c>
      <c r="AZ18" s="177">
        <f t="shared" si="1"/>
        <v>21597.510000000002</v>
      </c>
      <c r="BA18" s="93" t="s">
        <v>74</v>
      </c>
      <c r="BB18" s="177">
        <v>0</v>
      </c>
      <c r="BC18" s="177">
        <v>0</v>
      </c>
      <c r="BD18" s="177">
        <v>0</v>
      </c>
      <c r="BE18" s="177">
        <v>0</v>
      </c>
      <c r="BF18" s="177">
        <v>0</v>
      </c>
      <c r="BG18" s="177">
        <v>0</v>
      </c>
    </row>
    <row r="19" spans="1:59" s="89" customFormat="1" ht="47.25" hidden="1" x14ac:dyDescent="0.25">
      <c r="A19" s="28" t="s">
        <v>87</v>
      </c>
      <c r="B19" s="90">
        <v>2</v>
      </c>
      <c r="C19" s="90">
        <v>2</v>
      </c>
      <c r="D19" s="28" t="s">
        <v>159</v>
      </c>
      <c r="E19" s="91" t="s">
        <v>74</v>
      </c>
      <c r="F19" s="90" t="s">
        <v>76</v>
      </c>
      <c r="G19" s="91" t="s">
        <v>67</v>
      </c>
      <c r="H19" s="28">
        <v>11300</v>
      </c>
      <c r="I19" s="28" t="s">
        <v>160</v>
      </c>
      <c r="J19" s="28" t="s">
        <v>69</v>
      </c>
      <c r="K19" s="90" t="s">
        <v>69</v>
      </c>
      <c r="L19" s="92" t="s">
        <v>69</v>
      </c>
      <c r="M19" s="28" t="s">
        <v>77</v>
      </c>
      <c r="N19" s="93" t="s">
        <v>161</v>
      </c>
      <c r="O19" s="93" t="s">
        <v>79</v>
      </c>
      <c r="P19" s="160" t="s">
        <v>145</v>
      </c>
      <c r="Q19" s="160">
        <v>5</v>
      </c>
      <c r="R19" s="160">
        <v>5</v>
      </c>
      <c r="S19" s="160" t="s">
        <v>80</v>
      </c>
      <c r="T19" s="160" t="s">
        <v>80</v>
      </c>
      <c r="U19" s="166" t="s">
        <v>80</v>
      </c>
      <c r="V19" s="160" t="s">
        <v>74</v>
      </c>
      <c r="W19" s="177">
        <v>0</v>
      </c>
      <c r="X19" s="177">
        <v>21397.57</v>
      </c>
      <c r="Y19" s="177">
        <v>0</v>
      </c>
      <c r="Z19" s="177">
        <v>1129.6600000000001</v>
      </c>
      <c r="AA19" s="179">
        <v>0</v>
      </c>
      <c r="AB19" s="76" t="s">
        <v>69</v>
      </c>
      <c r="AC19" s="179">
        <v>2400</v>
      </c>
      <c r="AD19" s="76" t="s">
        <v>162</v>
      </c>
      <c r="AE19" s="179">
        <v>0</v>
      </c>
      <c r="AF19" s="183">
        <v>0</v>
      </c>
      <c r="AG19" s="77" t="s">
        <v>69</v>
      </c>
      <c r="AH19" s="183">
        <v>1400</v>
      </c>
      <c r="AI19" s="77" t="s">
        <v>163</v>
      </c>
      <c r="AJ19" s="183">
        <v>0</v>
      </c>
      <c r="AK19" s="187">
        <v>0</v>
      </c>
      <c r="AL19" s="78" t="s">
        <v>69</v>
      </c>
      <c r="AM19" s="187">
        <v>0</v>
      </c>
      <c r="AN19" s="78" t="s">
        <v>69</v>
      </c>
      <c r="AO19" s="187">
        <v>0</v>
      </c>
      <c r="AP19" s="191">
        <v>0</v>
      </c>
      <c r="AQ19" s="94" t="s">
        <v>69</v>
      </c>
      <c r="AR19" s="191">
        <v>0</v>
      </c>
      <c r="AS19" s="108" t="s">
        <v>69</v>
      </c>
      <c r="AT19" s="192">
        <v>0</v>
      </c>
      <c r="AU19" s="193">
        <v>0</v>
      </c>
      <c r="AV19" s="109" t="s">
        <v>69</v>
      </c>
      <c r="AW19" s="193">
        <v>0</v>
      </c>
      <c r="AX19" s="109" t="s">
        <v>69</v>
      </c>
      <c r="AY19" s="177">
        <f t="shared" si="0"/>
        <v>0</v>
      </c>
      <c r="AZ19" s="177">
        <f t="shared" si="1"/>
        <v>26327.23</v>
      </c>
      <c r="BA19" s="93" t="s">
        <v>74</v>
      </c>
      <c r="BB19" s="177">
        <v>0</v>
      </c>
      <c r="BC19" s="177">
        <v>0</v>
      </c>
      <c r="BD19" s="177">
        <v>0</v>
      </c>
      <c r="BE19" s="177">
        <v>0</v>
      </c>
      <c r="BF19" s="177">
        <v>0</v>
      </c>
      <c r="BG19" s="177">
        <v>0</v>
      </c>
    </row>
    <row r="20" spans="1:59" s="89" customFormat="1" ht="47.25" hidden="1" x14ac:dyDescent="0.25">
      <c r="A20" s="28" t="s">
        <v>87</v>
      </c>
      <c r="B20" s="90">
        <v>2</v>
      </c>
      <c r="C20" s="90">
        <v>2</v>
      </c>
      <c r="D20" s="28" t="s">
        <v>164</v>
      </c>
      <c r="E20" s="91" t="s">
        <v>74</v>
      </c>
      <c r="F20" s="90" t="s">
        <v>66</v>
      </c>
      <c r="G20" s="91" t="s">
        <v>67</v>
      </c>
      <c r="H20" s="28">
        <v>11300</v>
      </c>
      <c r="I20" s="28" t="s">
        <v>160</v>
      </c>
      <c r="J20" s="28" t="s">
        <v>69</v>
      </c>
      <c r="K20" s="90" t="s">
        <v>69</v>
      </c>
      <c r="L20" s="92" t="s">
        <v>69</v>
      </c>
      <c r="M20" s="28" t="s">
        <v>70</v>
      </c>
      <c r="N20" s="93" t="s">
        <v>165</v>
      </c>
      <c r="O20" s="93" t="s">
        <v>66</v>
      </c>
      <c r="P20" s="160" t="s">
        <v>145</v>
      </c>
      <c r="Q20" s="160">
        <v>5</v>
      </c>
      <c r="R20" s="160" t="s">
        <v>80</v>
      </c>
      <c r="S20" s="160" t="s">
        <v>80</v>
      </c>
      <c r="T20" s="160" t="s">
        <v>80</v>
      </c>
      <c r="U20" s="166" t="s">
        <v>80</v>
      </c>
      <c r="V20" s="160" t="s">
        <v>74</v>
      </c>
      <c r="W20" s="177">
        <v>0</v>
      </c>
      <c r="X20" s="177">
        <v>98960.92</v>
      </c>
      <c r="Y20" s="177">
        <v>0</v>
      </c>
      <c r="Z20" s="177">
        <v>901.03</v>
      </c>
      <c r="AA20" s="179">
        <v>0</v>
      </c>
      <c r="AB20" s="76" t="s">
        <v>69</v>
      </c>
      <c r="AC20" s="179">
        <v>1800</v>
      </c>
      <c r="AD20" s="76" t="s">
        <v>166</v>
      </c>
      <c r="AE20" s="179">
        <v>0</v>
      </c>
      <c r="AF20" s="183">
        <v>0</v>
      </c>
      <c r="AG20" s="77" t="s">
        <v>69</v>
      </c>
      <c r="AH20" s="183">
        <v>0</v>
      </c>
      <c r="AI20" s="77" t="s">
        <v>69</v>
      </c>
      <c r="AJ20" s="183">
        <v>0</v>
      </c>
      <c r="AK20" s="187">
        <v>0</v>
      </c>
      <c r="AL20" s="78" t="s">
        <v>69</v>
      </c>
      <c r="AM20" s="187">
        <v>0</v>
      </c>
      <c r="AN20" s="78" t="s">
        <v>69</v>
      </c>
      <c r="AO20" s="187">
        <v>0</v>
      </c>
      <c r="AP20" s="191">
        <v>0</v>
      </c>
      <c r="AQ20" s="94" t="s">
        <v>69</v>
      </c>
      <c r="AR20" s="191">
        <v>0</v>
      </c>
      <c r="AS20" s="108" t="s">
        <v>69</v>
      </c>
      <c r="AT20" s="192">
        <v>0</v>
      </c>
      <c r="AU20" s="193">
        <v>0</v>
      </c>
      <c r="AV20" s="109" t="s">
        <v>69</v>
      </c>
      <c r="AW20" s="193">
        <v>0</v>
      </c>
      <c r="AX20" s="109" t="s">
        <v>69</v>
      </c>
      <c r="AY20" s="177">
        <f t="shared" si="0"/>
        <v>0</v>
      </c>
      <c r="AZ20" s="177">
        <f t="shared" si="1"/>
        <v>101661.95</v>
      </c>
      <c r="BA20" s="93" t="s">
        <v>74</v>
      </c>
      <c r="BB20" s="177">
        <v>0</v>
      </c>
      <c r="BC20" s="177">
        <v>0</v>
      </c>
      <c r="BD20" s="177">
        <v>0</v>
      </c>
      <c r="BE20" s="177">
        <v>0</v>
      </c>
      <c r="BF20" s="177">
        <v>0</v>
      </c>
      <c r="BG20" s="177">
        <v>0</v>
      </c>
    </row>
    <row r="21" spans="1:59" s="89" customFormat="1" ht="47.25" hidden="1" x14ac:dyDescent="0.25">
      <c r="A21" s="28" t="s">
        <v>87</v>
      </c>
      <c r="B21" s="90">
        <v>2</v>
      </c>
      <c r="C21" s="90">
        <v>2</v>
      </c>
      <c r="D21" s="28" t="s">
        <v>167</v>
      </c>
      <c r="E21" s="91" t="s">
        <v>74</v>
      </c>
      <c r="F21" s="90" t="s">
        <v>66</v>
      </c>
      <c r="G21" s="91" t="s">
        <v>67</v>
      </c>
      <c r="H21" s="28">
        <v>11405</v>
      </c>
      <c r="I21" s="28" t="s">
        <v>168</v>
      </c>
      <c r="J21" s="28" t="s">
        <v>69</v>
      </c>
      <c r="K21" s="90" t="s">
        <v>69</v>
      </c>
      <c r="L21" s="92" t="s">
        <v>69</v>
      </c>
      <c r="M21" s="28" t="s">
        <v>70</v>
      </c>
      <c r="N21" s="93" t="s">
        <v>169</v>
      </c>
      <c r="O21" s="93" t="s">
        <v>66</v>
      </c>
      <c r="P21" s="160" t="s">
        <v>145</v>
      </c>
      <c r="Q21" s="160">
        <v>5</v>
      </c>
      <c r="R21" s="160">
        <v>5</v>
      </c>
      <c r="S21" s="160">
        <v>5</v>
      </c>
      <c r="T21" s="160">
        <v>5</v>
      </c>
      <c r="U21" s="166">
        <v>2029</v>
      </c>
      <c r="V21" s="160" t="s">
        <v>74</v>
      </c>
      <c r="W21" s="177">
        <v>0</v>
      </c>
      <c r="X21" s="177">
        <v>9709.4</v>
      </c>
      <c r="Y21" s="177">
        <v>0</v>
      </c>
      <c r="Z21" s="177">
        <v>7268.37</v>
      </c>
      <c r="AA21" s="179">
        <v>0</v>
      </c>
      <c r="AB21" s="76" t="s">
        <v>69</v>
      </c>
      <c r="AC21" s="179">
        <v>1100</v>
      </c>
      <c r="AD21" s="76" t="s">
        <v>170</v>
      </c>
      <c r="AE21" s="179">
        <v>0</v>
      </c>
      <c r="AF21" s="183">
        <v>0</v>
      </c>
      <c r="AG21" s="77" t="s">
        <v>69</v>
      </c>
      <c r="AH21" s="183">
        <v>500</v>
      </c>
      <c r="AI21" s="77" t="s">
        <v>1512</v>
      </c>
      <c r="AJ21" s="183">
        <v>0</v>
      </c>
      <c r="AK21" s="187">
        <v>0</v>
      </c>
      <c r="AL21" s="78" t="s">
        <v>69</v>
      </c>
      <c r="AM21" s="187">
        <v>500</v>
      </c>
      <c r="AN21" s="78" t="s">
        <v>1512</v>
      </c>
      <c r="AO21" s="187">
        <v>0</v>
      </c>
      <c r="AP21" s="191">
        <v>0</v>
      </c>
      <c r="AQ21" s="94" t="s">
        <v>69</v>
      </c>
      <c r="AR21" s="191">
        <v>500</v>
      </c>
      <c r="AS21" s="108" t="s">
        <v>1512</v>
      </c>
      <c r="AT21" s="192">
        <v>0</v>
      </c>
      <c r="AU21" s="193">
        <v>0</v>
      </c>
      <c r="AV21" s="109" t="s">
        <v>69</v>
      </c>
      <c r="AW21" s="193">
        <v>500</v>
      </c>
      <c r="AX21" s="109" t="s">
        <v>1512</v>
      </c>
      <c r="AY21" s="177">
        <f t="shared" si="0"/>
        <v>0</v>
      </c>
      <c r="AZ21" s="177">
        <f t="shared" si="1"/>
        <v>20077.77</v>
      </c>
      <c r="BA21" s="93" t="s">
        <v>74</v>
      </c>
      <c r="BB21" s="177">
        <v>0</v>
      </c>
      <c r="BC21" s="177">
        <v>0</v>
      </c>
      <c r="BD21" s="177">
        <v>0</v>
      </c>
      <c r="BE21" s="177">
        <v>0</v>
      </c>
      <c r="BF21" s="177">
        <v>0</v>
      </c>
      <c r="BG21" s="177">
        <v>0</v>
      </c>
    </row>
    <row r="22" spans="1:59" s="89" customFormat="1" ht="47.25" hidden="1" x14ac:dyDescent="0.25">
      <c r="A22" s="28" t="s">
        <v>87</v>
      </c>
      <c r="B22" s="90">
        <v>2</v>
      </c>
      <c r="C22" s="90">
        <v>2</v>
      </c>
      <c r="D22" s="28" t="s">
        <v>171</v>
      </c>
      <c r="E22" s="91" t="s">
        <v>74</v>
      </c>
      <c r="F22" s="90" t="s">
        <v>76</v>
      </c>
      <c r="G22" s="91" t="s">
        <v>67</v>
      </c>
      <c r="H22" s="28">
        <v>11405</v>
      </c>
      <c r="I22" s="28" t="s">
        <v>168</v>
      </c>
      <c r="J22" s="28" t="s">
        <v>69</v>
      </c>
      <c r="K22" s="90" t="s">
        <v>69</v>
      </c>
      <c r="L22" s="92" t="s">
        <v>69</v>
      </c>
      <c r="M22" s="28" t="s">
        <v>77</v>
      </c>
      <c r="N22" s="93" t="s">
        <v>172</v>
      </c>
      <c r="O22" s="93" t="s">
        <v>76</v>
      </c>
      <c r="P22" s="160" t="s">
        <v>145</v>
      </c>
      <c r="Q22" s="160" t="s">
        <v>80</v>
      </c>
      <c r="R22" s="160">
        <v>5</v>
      </c>
      <c r="S22" s="160" t="s">
        <v>80</v>
      </c>
      <c r="T22" s="160" t="s">
        <v>80</v>
      </c>
      <c r="U22" s="166" t="s">
        <v>80</v>
      </c>
      <c r="V22" s="160" t="s">
        <v>74</v>
      </c>
      <c r="W22" s="177">
        <v>0</v>
      </c>
      <c r="X22" s="177">
        <v>0</v>
      </c>
      <c r="Y22" s="177">
        <v>0</v>
      </c>
      <c r="Z22" s="177">
        <v>5000</v>
      </c>
      <c r="AA22" s="179">
        <v>0</v>
      </c>
      <c r="AB22" s="76" t="s">
        <v>69</v>
      </c>
      <c r="AC22" s="179">
        <v>0</v>
      </c>
      <c r="AD22" s="76" t="s">
        <v>69</v>
      </c>
      <c r="AE22" s="179">
        <v>0</v>
      </c>
      <c r="AF22" s="183">
        <v>0</v>
      </c>
      <c r="AG22" s="77" t="s">
        <v>69</v>
      </c>
      <c r="AH22" s="183">
        <v>2400</v>
      </c>
      <c r="AI22" s="77" t="s">
        <v>173</v>
      </c>
      <c r="AJ22" s="183">
        <v>0</v>
      </c>
      <c r="AK22" s="187">
        <v>0</v>
      </c>
      <c r="AL22" s="78" t="s">
        <v>69</v>
      </c>
      <c r="AM22" s="187">
        <v>0</v>
      </c>
      <c r="AN22" s="78" t="s">
        <v>69</v>
      </c>
      <c r="AO22" s="187">
        <v>0</v>
      </c>
      <c r="AP22" s="191">
        <v>0</v>
      </c>
      <c r="AQ22" s="94" t="s">
        <v>69</v>
      </c>
      <c r="AR22" s="191">
        <v>0</v>
      </c>
      <c r="AS22" s="108" t="s">
        <v>69</v>
      </c>
      <c r="AT22" s="192">
        <v>0</v>
      </c>
      <c r="AU22" s="193">
        <v>0</v>
      </c>
      <c r="AV22" s="109" t="s">
        <v>69</v>
      </c>
      <c r="AW22" s="193">
        <v>0</v>
      </c>
      <c r="AX22" s="109" t="s">
        <v>69</v>
      </c>
      <c r="AY22" s="177">
        <f t="shared" si="0"/>
        <v>0</v>
      </c>
      <c r="AZ22" s="177">
        <f t="shared" si="1"/>
        <v>7400</v>
      </c>
      <c r="BA22" s="93" t="s">
        <v>74</v>
      </c>
      <c r="BB22" s="177">
        <v>0</v>
      </c>
      <c r="BC22" s="177">
        <v>0</v>
      </c>
      <c r="BD22" s="177">
        <v>0</v>
      </c>
      <c r="BE22" s="177">
        <v>0</v>
      </c>
      <c r="BF22" s="177">
        <v>0</v>
      </c>
      <c r="BG22" s="177">
        <v>0</v>
      </c>
    </row>
    <row r="23" spans="1:59" s="89" customFormat="1" ht="47.25" hidden="1" x14ac:dyDescent="0.25">
      <c r="A23" s="28" t="s">
        <v>84</v>
      </c>
      <c r="B23" s="90">
        <v>2</v>
      </c>
      <c r="C23" s="90">
        <v>1</v>
      </c>
      <c r="D23" s="28" t="s">
        <v>174</v>
      </c>
      <c r="E23" s="91" t="s">
        <v>74</v>
      </c>
      <c r="F23" s="90" t="s">
        <v>175</v>
      </c>
      <c r="G23" s="91" t="s">
        <v>67</v>
      </c>
      <c r="H23" s="28">
        <v>11404</v>
      </c>
      <c r="I23" s="28" t="s">
        <v>176</v>
      </c>
      <c r="J23" s="28" t="s">
        <v>69</v>
      </c>
      <c r="K23" s="90" t="s">
        <v>69</v>
      </c>
      <c r="L23" s="92" t="s">
        <v>69</v>
      </c>
      <c r="M23" s="28" t="s">
        <v>77</v>
      </c>
      <c r="N23" s="93" t="s">
        <v>177</v>
      </c>
      <c r="O23" s="93" t="s">
        <v>178</v>
      </c>
      <c r="P23" s="160" t="s">
        <v>74</v>
      </c>
      <c r="Q23" s="160">
        <v>5</v>
      </c>
      <c r="R23" s="160" t="s">
        <v>80</v>
      </c>
      <c r="S23" s="160" t="s">
        <v>80</v>
      </c>
      <c r="T23" s="160" t="s">
        <v>80</v>
      </c>
      <c r="U23" s="166" t="s">
        <v>80</v>
      </c>
      <c r="V23" s="160" t="s">
        <v>74</v>
      </c>
      <c r="W23" s="177">
        <v>0</v>
      </c>
      <c r="X23" s="177">
        <v>13670.38</v>
      </c>
      <c r="Y23" s="177">
        <v>0</v>
      </c>
      <c r="Z23" s="177">
        <v>0</v>
      </c>
      <c r="AA23" s="179">
        <v>0</v>
      </c>
      <c r="AB23" s="76" t="s">
        <v>69</v>
      </c>
      <c r="AC23" s="179">
        <v>3000</v>
      </c>
      <c r="AD23" s="76" t="s">
        <v>1662</v>
      </c>
      <c r="AE23" s="179">
        <v>0</v>
      </c>
      <c r="AF23" s="183">
        <v>0</v>
      </c>
      <c r="AG23" s="77" t="s">
        <v>69</v>
      </c>
      <c r="AH23" s="183">
        <v>0</v>
      </c>
      <c r="AI23" s="77" t="s">
        <v>69</v>
      </c>
      <c r="AJ23" s="183">
        <v>0</v>
      </c>
      <c r="AK23" s="187">
        <v>0</v>
      </c>
      <c r="AL23" s="78" t="s">
        <v>69</v>
      </c>
      <c r="AM23" s="187">
        <v>0</v>
      </c>
      <c r="AN23" s="78" t="s">
        <v>69</v>
      </c>
      <c r="AO23" s="187">
        <v>0</v>
      </c>
      <c r="AP23" s="191">
        <v>0</v>
      </c>
      <c r="AQ23" s="94" t="s">
        <v>69</v>
      </c>
      <c r="AR23" s="191">
        <v>0</v>
      </c>
      <c r="AS23" s="108" t="s">
        <v>69</v>
      </c>
      <c r="AT23" s="192">
        <v>0</v>
      </c>
      <c r="AU23" s="193">
        <v>0</v>
      </c>
      <c r="AV23" s="109" t="s">
        <v>69</v>
      </c>
      <c r="AW23" s="193">
        <v>0</v>
      </c>
      <c r="AX23" s="109" t="s">
        <v>69</v>
      </c>
      <c r="AY23" s="177">
        <f t="shared" si="0"/>
        <v>0</v>
      </c>
      <c r="AZ23" s="177">
        <f t="shared" si="1"/>
        <v>16670.379999999997</v>
      </c>
      <c r="BA23" s="93" t="s">
        <v>74</v>
      </c>
      <c r="BB23" s="177">
        <v>0</v>
      </c>
      <c r="BC23" s="177">
        <v>0</v>
      </c>
      <c r="BD23" s="177">
        <v>0</v>
      </c>
      <c r="BE23" s="177">
        <v>0</v>
      </c>
      <c r="BF23" s="177">
        <v>0</v>
      </c>
      <c r="BG23" s="177">
        <v>0</v>
      </c>
    </row>
    <row r="24" spans="1:59" s="89" customFormat="1" ht="47.25" hidden="1" x14ac:dyDescent="0.25">
      <c r="A24" s="28" t="s">
        <v>84</v>
      </c>
      <c r="B24" s="90">
        <v>2</v>
      </c>
      <c r="C24" s="90">
        <v>1</v>
      </c>
      <c r="D24" s="28" t="s">
        <v>179</v>
      </c>
      <c r="E24" s="91" t="s">
        <v>74</v>
      </c>
      <c r="F24" s="90" t="s">
        <v>180</v>
      </c>
      <c r="G24" s="91" t="s">
        <v>100</v>
      </c>
      <c r="H24" s="28">
        <v>11404</v>
      </c>
      <c r="I24" s="28" t="s">
        <v>176</v>
      </c>
      <c r="J24" s="28" t="s">
        <v>69</v>
      </c>
      <c r="K24" s="90" t="s">
        <v>69</v>
      </c>
      <c r="L24" s="92" t="s">
        <v>69</v>
      </c>
      <c r="M24" s="28" t="s">
        <v>70</v>
      </c>
      <c r="N24" s="93" t="s">
        <v>181</v>
      </c>
      <c r="O24" s="93" t="s">
        <v>182</v>
      </c>
      <c r="P24" s="160" t="s">
        <v>145</v>
      </c>
      <c r="Q24" s="160">
        <v>5</v>
      </c>
      <c r="R24" s="160">
        <v>5</v>
      </c>
      <c r="S24" s="160">
        <v>5</v>
      </c>
      <c r="T24" s="160">
        <v>5</v>
      </c>
      <c r="U24" s="166" t="s">
        <v>80</v>
      </c>
      <c r="V24" s="160" t="s">
        <v>74</v>
      </c>
      <c r="W24" s="177">
        <v>0</v>
      </c>
      <c r="X24" s="177">
        <v>3589.06</v>
      </c>
      <c r="Y24" s="177">
        <v>0</v>
      </c>
      <c r="Z24" s="177">
        <v>0</v>
      </c>
      <c r="AA24" s="179">
        <v>0</v>
      </c>
      <c r="AB24" s="76" t="s">
        <v>69</v>
      </c>
      <c r="AC24" s="179">
        <v>231000</v>
      </c>
      <c r="AD24" s="76" t="s">
        <v>183</v>
      </c>
      <c r="AE24" s="179">
        <v>0</v>
      </c>
      <c r="AF24" s="183">
        <v>0</v>
      </c>
      <c r="AG24" s="77" t="s">
        <v>69</v>
      </c>
      <c r="AH24" s="183">
        <v>145000</v>
      </c>
      <c r="AI24" s="77" t="s">
        <v>183</v>
      </c>
      <c r="AJ24" s="183">
        <v>0</v>
      </c>
      <c r="AK24" s="187">
        <v>0</v>
      </c>
      <c r="AL24" s="78" t="s">
        <v>69</v>
      </c>
      <c r="AM24" s="187">
        <v>115000</v>
      </c>
      <c r="AN24" s="78" t="s">
        <v>183</v>
      </c>
      <c r="AO24" s="187">
        <v>0</v>
      </c>
      <c r="AP24" s="191">
        <v>0</v>
      </c>
      <c r="AQ24" s="94" t="s">
        <v>69</v>
      </c>
      <c r="AR24" s="191">
        <v>135000</v>
      </c>
      <c r="AS24" s="108" t="s">
        <v>183</v>
      </c>
      <c r="AT24" s="192">
        <v>0</v>
      </c>
      <c r="AU24" s="193">
        <v>0</v>
      </c>
      <c r="AV24" s="109" t="s">
        <v>69</v>
      </c>
      <c r="AW24" s="193">
        <v>0</v>
      </c>
      <c r="AX24" s="109" t="s">
        <v>69</v>
      </c>
      <c r="AY24" s="177">
        <f t="shared" si="0"/>
        <v>0</v>
      </c>
      <c r="AZ24" s="177">
        <f t="shared" si="1"/>
        <v>629589.06000000006</v>
      </c>
      <c r="BA24" s="93" t="s">
        <v>74</v>
      </c>
      <c r="BB24" s="177">
        <v>0</v>
      </c>
      <c r="BC24" s="177">
        <v>0</v>
      </c>
      <c r="BD24" s="177">
        <v>0</v>
      </c>
      <c r="BE24" s="177">
        <v>0</v>
      </c>
      <c r="BF24" s="177">
        <v>0</v>
      </c>
      <c r="BG24" s="177">
        <v>0</v>
      </c>
    </row>
    <row r="25" spans="1:59" s="89" customFormat="1" ht="47.25" hidden="1" x14ac:dyDescent="0.25">
      <c r="A25" s="28" t="s">
        <v>84</v>
      </c>
      <c r="B25" s="90">
        <v>2</v>
      </c>
      <c r="C25" s="90">
        <v>1</v>
      </c>
      <c r="D25" s="28" t="s">
        <v>184</v>
      </c>
      <c r="E25" s="91" t="s">
        <v>74</v>
      </c>
      <c r="F25" s="90" t="s">
        <v>185</v>
      </c>
      <c r="G25" s="91" t="s">
        <v>100</v>
      </c>
      <c r="H25" s="28">
        <v>11404</v>
      </c>
      <c r="I25" s="28" t="s">
        <v>176</v>
      </c>
      <c r="J25" s="28" t="s">
        <v>69</v>
      </c>
      <c r="K25" s="90" t="s">
        <v>69</v>
      </c>
      <c r="L25" s="92" t="s">
        <v>69</v>
      </c>
      <c r="M25" s="28" t="s">
        <v>77</v>
      </c>
      <c r="N25" s="93" t="s">
        <v>186</v>
      </c>
      <c r="O25" s="93" t="s">
        <v>187</v>
      </c>
      <c r="P25" s="160" t="s">
        <v>145</v>
      </c>
      <c r="Q25" s="160">
        <v>5</v>
      </c>
      <c r="R25" s="160">
        <v>5</v>
      </c>
      <c r="S25" s="160">
        <v>5</v>
      </c>
      <c r="T25" s="160">
        <v>5</v>
      </c>
      <c r="U25" s="166" t="s">
        <v>80</v>
      </c>
      <c r="V25" s="160" t="s">
        <v>74</v>
      </c>
      <c r="W25" s="177">
        <v>0</v>
      </c>
      <c r="X25" s="177">
        <v>259496.29</v>
      </c>
      <c r="Y25" s="177">
        <v>0</v>
      </c>
      <c r="Z25" s="177">
        <v>79333.679999999993</v>
      </c>
      <c r="AA25" s="179">
        <v>0</v>
      </c>
      <c r="AB25" s="76" t="s">
        <v>69</v>
      </c>
      <c r="AC25" s="179">
        <v>90000</v>
      </c>
      <c r="AD25" s="76" t="s">
        <v>188</v>
      </c>
      <c r="AE25" s="179">
        <v>0</v>
      </c>
      <c r="AF25" s="183">
        <v>0</v>
      </c>
      <c r="AG25" s="77" t="s">
        <v>69</v>
      </c>
      <c r="AH25" s="183">
        <v>90000</v>
      </c>
      <c r="AI25" s="77" t="s">
        <v>188</v>
      </c>
      <c r="AJ25" s="183">
        <v>0</v>
      </c>
      <c r="AK25" s="187">
        <v>0</v>
      </c>
      <c r="AL25" s="78" t="s">
        <v>69</v>
      </c>
      <c r="AM25" s="187">
        <v>90000</v>
      </c>
      <c r="AN25" s="78" t="s">
        <v>188</v>
      </c>
      <c r="AO25" s="187">
        <v>0</v>
      </c>
      <c r="AP25" s="191">
        <v>0</v>
      </c>
      <c r="AQ25" s="94" t="s">
        <v>69</v>
      </c>
      <c r="AR25" s="191">
        <v>90000</v>
      </c>
      <c r="AS25" s="108" t="s">
        <v>188</v>
      </c>
      <c r="AT25" s="192">
        <v>0</v>
      </c>
      <c r="AU25" s="193">
        <v>0</v>
      </c>
      <c r="AV25" s="109" t="s">
        <v>69</v>
      </c>
      <c r="AW25" s="193">
        <v>90000</v>
      </c>
      <c r="AX25" s="109" t="s">
        <v>188</v>
      </c>
      <c r="AY25" s="177">
        <f t="shared" si="0"/>
        <v>0</v>
      </c>
      <c r="AZ25" s="177">
        <f t="shared" si="1"/>
        <v>788829.97</v>
      </c>
      <c r="BA25" s="93" t="s">
        <v>74</v>
      </c>
      <c r="BB25" s="177">
        <v>0</v>
      </c>
      <c r="BC25" s="177">
        <v>0</v>
      </c>
      <c r="BD25" s="177">
        <v>0</v>
      </c>
      <c r="BE25" s="177">
        <v>0</v>
      </c>
      <c r="BF25" s="177">
        <v>0</v>
      </c>
      <c r="BG25" s="177">
        <v>0</v>
      </c>
    </row>
    <row r="26" spans="1:59" s="89" customFormat="1" ht="47.25" hidden="1" x14ac:dyDescent="0.25">
      <c r="A26" s="28" t="s">
        <v>87</v>
      </c>
      <c r="B26" s="90">
        <v>2</v>
      </c>
      <c r="C26" s="90">
        <v>1</v>
      </c>
      <c r="D26" s="28" t="s">
        <v>189</v>
      </c>
      <c r="E26" s="91" t="s">
        <v>74</v>
      </c>
      <c r="F26" s="90" t="s">
        <v>190</v>
      </c>
      <c r="G26" s="91" t="s">
        <v>100</v>
      </c>
      <c r="H26" s="28">
        <v>11404</v>
      </c>
      <c r="I26" s="28" t="s">
        <v>176</v>
      </c>
      <c r="J26" s="28" t="s">
        <v>69</v>
      </c>
      <c r="K26" s="90" t="s">
        <v>69</v>
      </c>
      <c r="L26" s="92" t="s">
        <v>69</v>
      </c>
      <c r="M26" s="28" t="s">
        <v>77</v>
      </c>
      <c r="N26" s="93" t="s">
        <v>191</v>
      </c>
      <c r="O26" s="93" t="s">
        <v>192</v>
      </c>
      <c r="P26" s="160" t="s">
        <v>145</v>
      </c>
      <c r="Q26" s="160">
        <v>5</v>
      </c>
      <c r="R26" s="160">
        <v>5</v>
      </c>
      <c r="S26" s="160">
        <v>5</v>
      </c>
      <c r="T26" s="160">
        <v>5</v>
      </c>
      <c r="U26" s="166" t="s">
        <v>80</v>
      </c>
      <c r="V26" s="160" t="s">
        <v>74</v>
      </c>
      <c r="W26" s="177">
        <v>0</v>
      </c>
      <c r="X26" s="177">
        <v>37712.18</v>
      </c>
      <c r="Y26" s="177">
        <v>0</v>
      </c>
      <c r="Z26" s="177">
        <v>28996.09</v>
      </c>
      <c r="AA26" s="179">
        <v>0</v>
      </c>
      <c r="AB26" s="76" t="s">
        <v>69</v>
      </c>
      <c r="AC26" s="179">
        <v>45000</v>
      </c>
      <c r="AD26" s="76" t="s">
        <v>1511</v>
      </c>
      <c r="AE26" s="179">
        <v>0</v>
      </c>
      <c r="AF26" s="183">
        <v>0</v>
      </c>
      <c r="AG26" s="77" t="s">
        <v>69</v>
      </c>
      <c r="AH26" s="183">
        <v>18000</v>
      </c>
      <c r="AI26" s="77" t="s">
        <v>192</v>
      </c>
      <c r="AJ26" s="183">
        <v>0</v>
      </c>
      <c r="AK26" s="187">
        <v>0</v>
      </c>
      <c r="AL26" s="78" t="s">
        <v>69</v>
      </c>
      <c r="AM26" s="187">
        <v>18000</v>
      </c>
      <c r="AN26" s="78" t="s">
        <v>192</v>
      </c>
      <c r="AO26" s="187">
        <v>0</v>
      </c>
      <c r="AP26" s="191">
        <v>0</v>
      </c>
      <c r="AQ26" s="94" t="s">
        <v>69</v>
      </c>
      <c r="AR26" s="191">
        <v>18000</v>
      </c>
      <c r="AS26" s="108" t="s">
        <v>192</v>
      </c>
      <c r="AT26" s="192">
        <v>0</v>
      </c>
      <c r="AU26" s="193">
        <v>0</v>
      </c>
      <c r="AV26" s="109" t="s">
        <v>69</v>
      </c>
      <c r="AW26" s="193">
        <v>18000</v>
      </c>
      <c r="AX26" s="109" t="s">
        <v>192</v>
      </c>
      <c r="AY26" s="177">
        <f t="shared" si="0"/>
        <v>0</v>
      </c>
      <c r="AZ26" s="177">
        <f t="shared" si="1"/>
        <v>183708.27000000002</v>
      </c>
      <c r="BA26" s="93" t="s">
        <v>74</v>
      </c>
      <c r="BB26" s="177">
        <v>0</v>
      </c>
      <c r="BC26" s="177">
        <v>0</v>
      </c>
      <c r="BD26" s="177">
        <v>0</v>
      </c>
      <c r="BE26" s="177">
        <v>0</v>
      </c>
      <c r="BF26" s="177">
        <v>0</v>
      </c>
      <c r="BG26" s="177">
        <v>0</v>
      </c>
    </row>
    <row r="27" spans="1:59" s="89" customFormat="1" ht="47.25" hidden="1" x14ac:dyDescent="0.25">
      <c r="A27" s="28" t="s">
        <v>63</v>
      </c>
      <c r="B27" s="90">
        <v>2</v>
      </c>
      <c r="C27" s="90">
        <v>1</v>
      </c>
      <c r="D27" s="28" t="s">
        <v>193</v>
      </c>
      <c r="E27" s="91" t="s">
        <v>74</v>
      </c>
      <c r="F27" s="90" t="s">
        <v>76</v>
      </c>
      <c r="G27" s="91" t="s">
        <v>67</v>
      </c>
      <c r="H27" s="28">
        <v>11404</v>
      </c>
      <c r="I27" s="28" t="s">
        <v>176</v>
      </c>
      <c r="J27" s="28" t="s">
        <v>69</v>
      </c>
      <c r="K27" s="90" t="s">
        <v>69</v>
      </c>
      <c r="L27" s="92" t="s">
        <v>69</v>
      </c>
      <c r="M27" s="28" t="s">
        <v>77</v>
      </c>
      <c r="N27" s="93" t="s">
        <v>194</v>
      </c>
      <c r="O27" s="93" t="s">
        <v>76</v>
      </c>
      <c r="P27" s="160" t="s">
        <v>145</v>
      </c>
      <c r="Q27" s="160">
        <v>5</v>
      </c>
      <c r="R27" s="160">
        <v>5</v>
      </c>
      <c r="S27" s="160">
        <v>5</v>
      </c>
      <c r="T27" s="160">
        <v>5</v>
      </c>
      <c r="U27" s="166" t="s">
        <v>80</v>
      </c>
      <c r="V27" s="160" t="s">
        <v>74</v>
      </c>
      <c r="W27" s="177">
        <v>0</v>
      </c>
      <c r="X27" s="177">
        <v>1888.43</v>
      </c>
      <c r="Y27" s="177">
        <v>0</v>
      </c>
      <c r="Z27" s="177">
        <v>18123.78</v>
      </c>
      <c r="AA27" s="179">
        <v>0</v>
      </c>
      <c r="AB27" s="76" t="s">
        <v>69</v>
      </c>
      <c r="AC27" s="179">
        <v>10000</v>
      </c>
      <c r="AD27" s="76" t="s">
        <v>195</v>
      </c>
      <c r="AE27" s="179">
        <v>0</v>
      </c>
      <c r="AF27" s="183">
        <v>0</v>
      </c>
      <c r="AG27" s="77" t="s">
        <v>69</v>
      </c>
      <c r="AH27" s="183">
        <v>10000</v>
      </c>
      <c r="AI27" s="77" t="s">
        <v>195</v>
      </c>
      <c r="AJ27" s="183">
        <v>0</v>
      </c>
      <c r="AK27" s="187">
        <v>0</v>
      </c>
      <c r="AL27" s="78" t="s">
        <v>69</v>
      </c>
      <c r="AM27" s="187">
        <v>1000</v>
      </c>
      <c r="AN27" s="78" t="s">
        <v>195</v>
      </c>
      <c r="AO27" s="187">
        <v>0</v>
      </c>
      <c r="AP27" s="191">
        <v>0</v>
      </c>
      <c r="AQ27" s="94" t="s">
        <v>69</v>
      </c>
      <c r="AR27" s="191">
        <v>1000</v>
      </c>
      <c r="AS27" s="108" t="s">
        <v>195</v>
      </c>
      <c r="AT27" s="192">
        <v>0</v>
      </c>
      <c r="AU27" s="193">
        <v>0</v>
      </c>
      <c r="AV27" s="109" t="s">
        <v>69</v>
      </c>
      <c r="AW27" s="193">
        <v>1000</v>
      </c>
      <c r="AX27" s="109" t="s">
        <v>195</v>
      </c>
      <c r="AY27" s="177">
        <f t="shared" si="0"/>
        <v>0</v>
      </c>
      <c r="AZ27" s="177">
        <f t="shared" si="1"/>
        <v>43012.21</v>
      </c>
      <c r="BA27" s="93" t="s">
        <v>74</v>
      </c>
      <c r="BB27" s="177">
        <v>0</v>
      </c>
      <c r="BC27" s="177">
        <v>0</v>
      </c>
      <c r="BD27" s="177">
        <v>0</v>
      </c>
      <c r="BE27" s="177">
        <v>0</v>
      </c>
      <c r="BF27" s="177">
        <v>0</v>
      </c>
      <c r="BG27" s="177">
        <v>0</v>
      </c>
    </row>
    <row r="28" spans="1:59" s="89" customFormat="1" ht="78.75" hidden="1" x14ac:dyDescent="0.25">
      <c r="A28" s="28" t="s">
        <v>63</v>
      </c>
      <c r="B28" s="90">
        <v>3</v>
      </c>
      <c r="C28" s="90">
        <v>1</v>
      </c>
      <c r="D28" s="28" t="s">
        <v>196</v>
      </c>
      <c r="E28" s="91" t="s">
        <v>145</v>
      </c>
      <c r="F28" s="90" t="s">
        <v>66</v>
      </c>
      <c r="G28" s="91" t="s">
        <v>67</v>
      </c>
      <c r="H28" s="28">
        <v>11600</v>
      </c>
      <c r="I28" s="28" t="s">
        <v>197</v>
      </c>
      <c r="J28" s="28" t="s">
        <v>69</v>
      </c>
      <c r="K28" s="90" t="s">
        <v>69</v>
      </c>
      <c r="L28" s="92" t="s">
        <v>69</v>
      </c>
      <c r="M28" s="28" t="s">
        <v>70</v>
      </c>
      <c r="N28" s="93" t="s">
        <v>198</v>
      </c>
      <c r="O28" s="93" t="s">
        <v>72</v>
      </c>
      <c r="P28" s="160" t="s">
        <v>74</v>
      </c>
      <c r="Q28" s="160">
        <v>7</v>
      </c>
      <c r="R28" s="160" t="s">
        <v>80</v>
      </c>
      <c r="S28" s="160" t="s">
        <v>80</v>
      </c>
      <c r="T28" s="160" t="s">
        <v>80</v>
      </c>
      <c r="U28" s="166" t="s">
        <v>80</v>
      </c>
      <c r="V28" s="160" t="s">
        <v>74</v>
      </c>
      <c r="W28" s="177">
        <v>0</v>
      </c>
      <c r="X28" s="177">
        <v>35037</v>
      </c>
      <c r="Y28" s="177">
        <v>0</v>
      </c>
      <c r="Z28" s="177">
        <v>2005.15</v>
      </c>
      <c r="AA28" s="179">
        <v>0</v>
      </c>
      <c r="AB28" s="76" t="s">
        <v>69</v>
      </c>
      <c r="AC28" s="179">
        <v>3300</v>
      </c>
      <c r="AD28" s="76" t="s">
        <v>1661</v>
      </c>
      <c r="AE28" s="179">
        <v>0</v>
      </c>
      <c r="AF28" s="183">
        <v>0</v>
      </c>
      <c r="AG28" s="77" t="s">
        <v>69</v>
      </c>
      <c r="AH28" s="183">
        <v>0</v>
      </c>
      <c r="AI28" s="77" t="s">
        <v>69</v>
      </c>
      <c r="AJ28" s="183">
        <v>0</v>
      </c>
      <c r="AK28" s="187">
        <v>0</v>
      </c>
      <c r="AL28" s="78" t="s">
        <v>69</v>
      </c>
      <c r="AM28" s="187">
        <v>0</v>
      </c>
      <c r="AN28" s="78" t="s">
        <v>69</v>
      </c>
      <c r="AO28" s="187">
        <v>0</v>
      </c>
      <c r="AP28" s="191">
        <v>0</v>
      </c>
      <c r="AQ28" s="94" t="s">
        <v>69</v>
      </c>
      <c r="AR28" s="191">
        <v>0</v>
      </c>
      <c r="AS28" s="108" t="s">
        <v>69</v>
      </c>
      <c r="AT28" s="192">
        <v>0</v>
      </c>
      <c r="AU28" s="193">
        <v>0</v>
      </c>
      <c r="AV28" s="109" t="s">
        <v>69</v>
      </c>
      <c r="AW28" s="193">
        <v>0</v>
      </c>
      <c r="AX28" s="109" t="s">
        <v>69</v>
      </c>
      <c r="AY28" s="177">
        <f t="shared" si="0"/>
        <v>0</v>
      </c>
      <c r="AZ28" s="177">
        <f t="shared" si="1"/>
        <v>40342.15</v>
      </c>
      <c r="BA28" s="93" t="s">
        <v>74</v>
      </c>
      <c r="BB28" s="177">
        <v>0</v>
      </c>
      <c r="BC28" s="177">
        <v>0</v>
      </c>
      <c r="BD28" s="177">
        <v>0</v>
      </c>
      <c r="BE28" s="177">
        <v>0</v>
      </c>
      <c r="BF28" s="177">
        <v>0</v>
      </c>
      <c r="BG28" s="177">
        <v>0</v>
      </c>
    </row>
    <row r="29" spans="1:59" s="89" customFormat="1" ht="31.5" hidden="1" x14ac:dyDescent="0.25">
      <c r="A29" s="28" t="s">
        <v>63</v>
      </c>
      <c r="B29" s="90">
        <v>3</v>
      </c>
      <c r="C29" s="90">
        <v>1</v>
      </c>
      <c r="D29" s="28" t="s">
        <v>199</v>
      </c>
      <c r="E29" s="91" t="s">
        <v>145</v>
      </c>
      <c r="F29" s="90" t="s">
        <v>85</v>
      </c>
      <c r="G29" s="91" t="s">
        <v>67</v>
      </c>
      <c r="H29" s="28">
        <v>11600</v>
      </c>
      <c r="I29" s="28" t="s">
        <v>197</v>
      </c>
      <c r="J29" s="28" t="s">
        <v>69</v>
      </c>
      <c r="K29" s="90" t="s">
        <v>69</v>
      </c>
      <c r="L29" s="92" t="s">
        <v>69</v>
      </c>
      <c r="M29" s="28" t="s">
        <v>77</v>
      </c>
      <c r="N29" s="93" t="s">
        <v>200</v>
      </c>
      <c r="O29" s="93" t="s">
        <v>86</v>
      </c>
      <c r="P29" s="160" t="s">
        <v>74</v>
      </c>
      <c r="Q29" s="160">
        <v>7</v>
      </c>
      <c r="R29" s="160" t="s">
        <v>80</v>
      </c>
      <c r="S29" s="160" t="s">
        <v>80</v>
      </c>
      <c r="T29" s="160" t="s">
        <v>80</v>
      </c>
      <c r="U29" s="166" t="s">
        <v>80</v>
      </c>
      <c r="V29" s="160" t="s">
        <v>74</v>
      </c>
      <c r="W29" s="177">
        <v>0</v>
      </c>
      <c r="X29" s="177">
        <v>17468.02</v>
      </c>
      <c r="Y29" s="177">
        <v>0</v>
      </c>
      <c r="Z29" s="177">
        <v>0</v>
      </c>
      <c r="AA29" s="179">
        <v>0</v>
      </c>
      <c r="AB29" s="76" t="s">
        <v>69</v>
      </c>
      <c r="AC29" s="179">
        <v>1500</v>
      </c>
      <c r="AD29" s="76" t="s">
        <v>1419</v>
      </c>
      <c r="AE29" s="179">
        <v>0</v>
      </c>
      <c r="AF29" s="183">
        <v>0</v>
      </c>
      <c r="AG29" s="77" t="s">
        <v>69</v>
      </c>
      <c r="AH29" s="183">
        <v>0</v>
      </c>
      <c r="AI29" s="77" t="s">
        <v>69</v>
      </c>
      <c r="AJ29" s="183">
        <v>0</v>
      </c>
      <c r="AK29" s="187">
        <v>0</v>
      </c>
      <c r="AL29" s="78" t="s">
        <v>69</v>
      </c>
      <c r="AM29" s="187">
        <v>0</v>
      </c>
      <c r="AN29" s="78" t="s">
        <v>69</v>
      </c>
      <c r="AO29" s="187">
        <v>0</v>
      </c>
      <c r="AP29" s="191">
        <v>0</v>
      </c>
      <c r="AQ29" s="94" t="s">
        <v>69</v>
      </c>
      <c r="AR29" s="191">
        <v>0</v>
      </c>
      <c r="AS29" s="108" t="s">
        <v>69</v>
      </c>
      <c r="AT29" s="192">
        <v>0</v>
      </c>
      <c r="AU29" s="193">
        <v>0</v>
      </c>
      <c r="AV29" s="109" t="s">
        <v>69</v>
      </c>
      <c r="AW29" s="193">
        <v>0</v>
      </c>
      <c r="AX29" s="109" t="s">
        <v>69</v>
      </c>
      <c r="AY29" s="177">
        <f t="shared" si="0"/>
        <v>0</v>
      </c>
      <c r="AZ29" s="177">
        <f t="shared" si="1"/>
        <v>18968.02</v>
      </c>
      <c r="BA29" s="93" t="s">
        <v>74</v>
      </c>
      <c r="BB29" s="177">
        <v>0</v>
      </c>
      <c r="BC29" s="177">
        <v>0</v>
      </c>
      <c r="BD29" s="177">
        <v>0</v>
      </c>
      <c r="BE29" s="177">
        <v>0</v>
      </c>
      <c r="BF29" s="177">
        <v>0</v>
      </c>
      <c r="BG29" s="177">
        <v>0</v>
      </c>
    </row>
    <row r="30" spans="1:59" s="89" customFormat="1" ht="47.25" hidden="1" x14ac:dyDescent="0.25">
      <c r="A30" s="28" t="s">
        <v>63</v>
      </c>
      <c r="B30" s="90">
        <v>3</v>
      </c>
      <c r="C30" s="90">
        <v>3</v>
      </c>
      <c r="D30" s="28" t="s">
        <v>201</v>
      </c>
      <c r="E30" s="91" t="s">
        <v>145</v>
      </c>
      <c r="F30" s="90" t="s">
        <v>202</v>
      </c>
      <c r="G30" s="91" t="s">
        <v>100</v>
      </c>
      <c r="H30" s="28">
        <v>11600</v>
      </c>
      <c r="I30" s="28" t="s">
        <v>197</v>
      </c>
      <c r="J30" s="28" t="s">
        <v>69</v>
      </c>
      <c r="K30" s="90" t="s">
        <v>69</v>
      </c>
      <c r="L30" s="92" t="s">
        <v>69</v>
      </c>
      <c r="M30" s="28" t="s">
        <v>101</v>
      </c>
      <c r="N30" s="93" t="s">
        <v>203</v>
      </c>
      <c r="O30" s="93" t="s">
        <v>204</v>
      </c>
      <c r="P30" s="160" t="s">
        <v>74</v>
      </c>
      <c r="Q30" s="160">
        <v>7</v>
      </c>
      <c r="R30" s="160" t="s">
        <v>80</v>
      </c>
      <c r="S30" s="160" t="s">
        <v>80</v>
      </c>
      <c r="T30" s="160">
        <v>7</v>
      </c>
      <c r="U30" s="166" t="s">
        <v>80</v>
      </c>
      <c r="V30" s="160" t="s">
        <v>74</v>
      </c>
      <c r="W30" s="177">
        <v>0</v>
      </c>
      <c r="X30" s="177">
        <v>0</v>
      </c>
      <c r="Y30" s="177">
        <v>0</v>
      </c>
      <c r="Z30" s="177">
        <v>0</v>
      </c>
      <c r="AA30" s="179">
        <v>0</v>
      </c>
      <c r="AB30" s="76" t="s">
        <v>69</v>
      </c>
      <c r="AC30" s="179">
        <v>0</v>
      </c>
      <c r="AD30" s="76" t="s">
        <v>69</v>
      </c>
      <c r="AE30" s="179">
        <v>0</v>
      </c>
      <c r="AF30" s="183">
        <v>0</v>
      </c>
      <c r="AG30" s="77" t="s">
        <v>69</v>
      </c>
      <c r="AH30" s="183">
        <v>0</v>
      </c>
      <c r="AI30" s="77" t="s">
        <v>69</v>
      </c>
      <c r="AJ30" s="183">
        <v>0</v>
      </c>
      <c r="AK30" s="187">
        <v>0</v>
      </c>
      <c r="AL30" s="78" t="s">
        <v>69</v>
      </c>
      <c r="AM30" s="187">
        <v>0</v>
      </c>
      <c r="AN30" s="78" t="s">
        <v>69</v>
      </c>
      <c r="AO30" s="187">
        <v>0</v>
      </c>
      <c r="AP30" s="191">
        <v>0</v>
      </c>
      <c r="AQ30" s="94" t="s">
        <v>69</v>
      </c>
      <c r="AR30" s="191">
        <v>150000</v>
      </c>
      <c r="AS30" s="108" t="s">
        <v>205</v>
      </c>
      <c r="AT30" s="192">
        <v>0</v>
      </c>
      <c r="AU30" s="193">
        <v>0</v>
      </c>
      <c r="AV30" s="109" t="s">
        <v>69</v>
      </c>
      <c r="AW30" s="193">
        <v>0</v>
      </c>
      <c r="AX30" s="109" t="s">
        <v>69</v>
      </c>
      <c r="AY30" s="177">
        <f t="shared" si="0"/>
        <v>0</v>
      </c>
      <c r="AZ30" s="177">
        <f t="shared" si="1"/>
        <v>150000</v>
      </c>
      <c r="BA30" s="93" t="s">
        <v>74</v>
      </c>
      <c r="BB30" s="177">
        <v>0</v>
      </c>
      <c r="BC30" s="177">
        <v>0</v>
      </c>
      <c r="BD30" s="177">
        <v>0</v>
      </c>
      <c r="BE30" s="177">
        <v>0</v>
      </c>
      <c r="BF30" s="177">
        <v>0</v>
      </c>
      <c r="BG30" s="177">
        <v>0</v>
      </c>
    </row>
    <row r="31" spans="1:59" s="89" customFormat="1" ht="110.25" hidden="1" x14ac:dyDescent="0.25">
      <c r="A31" s="28" t="s">
        <v>63</v>
      </c>
      <c r="B31" s="90">
        <v>3</v>
      </c>
      <c r="C31" s="90">
        <v>1</v>
      </c>
      <c r="D31" s="28" t="s">
        <v>206</v>
      </c>
      <c r="E31" s="91" t="s">
        <v>145</v>
      </c>
      <c r="F31" s="90" t="s">
        <v>207</v>
      </c>
      <c r="G31" s="91" t="s">
        <v>67</v>
      </c>
      <c r="H31" s="28">
        <v>11600</v>
      </c>
      <c r="I31" s="28" t="s">
        <v>197</v>
      </c>
      <c r="J31" s="28" t="s">
        <v>69</v>
      </c>
      <c r="K31" s="90" t="s">
        <v>69</v>
      </c>
      <c r="L31" s="92" t="s">
        <v>69</v>
      </c>
      <c r="M31" s="28" t="s">
        <v>101</v>
      </c>
      <c r="N31" s="93" t="s">
        <v>208</v>
      </c>
      <c r="O31" s="93" t="s">
        <v>207</v>
      </c>
      <c r="P31" s="160" t="s">
        <v>74</v>
      </c>
      <c r="Q31" s="160">
        <v>7</v>
      </c>
      <c r="R31" s="160" t="s">
        <v>80</v>
      </c>
      <c r="S31" s="160" t="s">
        <v>80</v>
      </c>
      <c r="T31" s="160" t="s">
        <v>80</v>
      </c>
      <c r="U31" s="166" t="s">
        <v>80</v>
      </c>
      <c r="V31" s="160" t="s">
        <v>74</v>
      </c>
      <c r="W31" s="177">
        <v>0</v>
      </c>
      <c r="X31" s="177">
        <v>66919.539999999994</v>
      </c>
      <c r="Y31" s="177">
        <v>0</v>
      </c>
      <c r="Z31" s="177">
        <v>2975</v>
      </c>
      <c r="AA31" s="179">
        <v>0</v>
      </c>
      <c r="AB31" s="76" t="s">
        <v>69</v>
      </c>
      <c r="AC31" s="179">
        <v>25000</v>
      </c>
      <c r="AD31" s="76" t="s">
        <v>1420</v>
      </c>
      <c r="AE31" s="179">
        <v>0</v>
      </c>
      <c r="AF31" s="183">
        <v>0</v>
      </c>
      <c r="AG31" s="77" t="s">
        <v>69</v>
      </c>
      <c r="AH31" s="183">
        <v>0</v>
      </c>
      <c r="AI31" s="77" t="s">
        <v>69</v>
      </c>
      <c r="AJ31" s="183">
        <v>0</v>
      </c>
      <c r="AK31" s="187">
        <v>0</v>
      </c>
      <c r="AL31" s="78" t="s">
        <v>69</v>
      </c>
      <c r="AM31" s="187">
        <v>0</v>
      </c>
      <c r="AN31" s="78" t="s">
        <v>69</v>
      </c>
      <c r="AO31" s="187">
        <v>0</v>
      </c>
      <c r="AP31" s="191">
        <v>0</v>
      </c>
      <c r="AQ31" s="94" t="s">
        <v>69</v>
      </c>
      <c r="AR31" s="191">
        <v>0</v>
      </c>
      <c r="AS31" s="108" t="s">
        <v>69</v>
      </c>
      <c r="AT31" s="192">
        <v>0</v>
      </c>
      <c r="AU31" s="193">
        <v>0</v>
      </c>
      <c r="AV31" s="109" t="s">
        <v>69</v>
      </c>
      <c r="AW31" s="193">
        <v>0</v>
      </c>
      <c r="AX31" s="109" t="s">
        <v>69</v>
      </c>
      <c r="AY31" s="177">
        <f t="shared" si="0"/>
        <v>0</v>
      </c>
      <c r="AZ31" s="177">
        <f t="shared" si="1"/>
        <v>94894.54</v>
      </c>
      <c r="BA31" s="93" t="s">
        <v>74</v>
      </c>
      <c r="BB31" s="177">
        <v>0</v>
      </c>
      <c r="BC31" s="177">
        <v>0</v>
      </c>
      <c r="BD31" s="177">
        <v>0</v>
      </c>
      <c r="BE31" s="177">
        <v>0</v>
      </c>
      <c r="BF31" s="177">
        <v>0</v>
      </c>
      <c r="BG31" s="177">
        <v>0</v>
      </c>
    </row>
    <row r="32" spans="1:59" s="89" customFormat="1" ht="47.25" hidden="1" x14ac:dyDescent="0.25">
      <c r="A32" s="28" t="s">
        <v>63</v>
      </c>
      <c r="B32" s="90">
        <v>3</v>
      </c>
      <c r="C32" s="90">
        <v>1</v>
      </c>
      <c r="D32" s="28" t="s">
        <v>209</v>
      </c>
      <c r="E32" s="91" t="s">
        <v>145</v>
      </c>
      <c r="F32" s="90" t="s">
        <v>79</v>
      </c>
      <c r="G32" s="91" t="s">
        <v>100</v>
      </c>
      <c r="H32" s="28">
        <v>11600</v>
      </c>
      <c r="I32" s="28" t="s">
        <v>197</v>
      </c>
      <c r="J32" s="28" t="s">
        <v>69</v>
      </c>
      <c r="K32" s="90" t="s">
        <v>69</v>
      </c>
      <c r="L32" s="92" t="s">
        <v>69</v>
      </c>
      <c r="M32" s="28" t="s">
        <v>77</v>
      </c>
      <c r="N32" s="93" t="s">
        <v>210</v>
      </c>
      <c r="O32" s="93" t="s">
        <v>79</v>
      </c>
      <c r="P32" s="160" t="s">
        <v>145</v>
      </c>
      <c r="Q32" s="160" t="s">
        <v>80</v>
      </c>
      <c r="R32" s="160">
        <v>6</v>
      </c>
      <c r="S32" s="160" t="s">
        <v>80</v>
      </c>
      <c r="T32" s="160" t="s">
        <v>80</v>
      </c>
      <c r="U32" s="166" t="s">
        <v>80</v>
      </c>
      <c r="V32" s="160" t="s">
        <v>74</v>
      </c>
      <c r="W32" s="177">
        <v>0</v>
      </c>
      <c r="X32" s="177">
        <v>59226.239999999998</v>
      </c>
      <c r="Y32" s="177">
        <v>0</v>
      </c>
      <c r="Z32" s="177">
        <v>0</v>
      </c>
      <c r="AA32" s="179">
        <v>0</v>
      </c>
      <c r="AB32" s="76" t="s">
        <v>69</v>
      </c>
      <c r="AC32" s="179">
        <v>0</v>
      </c>
      <c r="AD32" s="76" t="s">
        <v>69</v>
      </c>
      <c r="AE32" s="179">
        <v>0</v>
      </c>
      <c r="AF32" s="183">
        <v>0</v>
      </c>
      <c r="AG32" s="77" t="s">
        <v>69</v>
      </c>
      <c r="AH32" s="183">
        <v>80000</v>
      </c>
      <c r="AI32" s="77" t="s">
        <v>211</v>
      </c>
      <c r="AJ32" s="183">
        <v>0</v>
      </c>
      <c r="AK32" s="187">
        <v>0</v>
      </c>
      <c r="AL32" s="78" t="s">
        <v>69</v>
      </c>
      <c r="AM32" s="187">
        <v>0</v>
      </c>
      <c r="AN32" s="78" t="s">
        <v>69</v>
      </c>
      <c r="AO32" s="187">
        <v>0</v>
      </c>
      <c r="AP32" s="191">
        <v>0</v>
      </c>
      <c r="AQ32" s="94" t="s">
        <v>69</v>
      </c>
      <c r="AR32" s="191">
        <v>0</v>
      </c>
      <c r="AS32" s="108" t="s">
        <v>69</v>
      </c>
      <c r="AT32" s="192">
        <v>0</v>
      </c>
      <c r="AU32" s="193">
        <v>0</v>
      </c>
      <c r="AV32" s="109" t="s">
        <v>69</v>
      </c>
      <c r="AW32" s="193">
        <v>0</v>
      </c>
      <c r="AX32" s="109" t="s">
        <v>69</v>
      </c>
      <c r="AY32" s="177">
        <f t="shared" si="0"/>
        <v>0</v>
      </c>
      <c r="AZ32" s="177">
        <f t="shared" si="1"/>
        <v>139226.23999999999</v>
      </c>
      <c r="BA32" s="93" t="s">
        <v>74</v>
      </c>
      <c r="BB32" s="177">
        <v>0</v>
      </c>
      <c r="BC32" s="177">
        <v>0</v>
      </c>
      <c r="BD32" s="177">
        <v>0</v>
      </c>
      <c r="BE32" s="177">
        <v>0</v>
      </c>
      <c r="BF32" s="177">
        <v>0</v>
      </c>
      <c r="BG32" s="177">
        <v>0</v>
      </c>
    </row>
    <row r="33" spans="1:59" s="89" customFormat="1" ht="47.25" hidden="1" x14ac:dyDescent="0.25">
      <c r="A33" s="28" t="s">
        <v>63</v>
      </c>
      <c r="B33" s="90">
        <v>11</v>
      </c>
      <c r="C33" s="90">
        <v>1</v>
      </c>
      <c r="D33" s="28" t="s">
        <v>212</v>
      </c>
      <c r="E33" s="91" t="s">
        <v>145</v>
      </c>
      <c r="F33" s="90" t="s">
        <v>213</v>
      </c>
      <c r="G33" s="91" t="s">
        <v>100</v>
      </c>
      <c r="H33" s="28">
        <v>61100</v>
      </c>
      <c r="I33" s="28" t="s">
        <v>214</v>
      </c>
      <c r="J33" s="28">
        <v>20130000</v>
      </c>
      <c r="K33" s="90" t="s">
        <v>215</v>
      </c>
      <c r="L33" s="92" t="s">
        <v>216</v>
      </c>
      <c r="M33" s="28">
        <v>20130000</v>
      </c>
      <c r="N33" s="93" t="s">
        <v>1485</v>
      </c>
      <c r="O33" s="93" t="s">
        <v>1486</v>
      </c>
      <c r="P33" s="160" t="s">
        <v>74</v>
      </c>
      <c r="Q33" s="160">
        <v>1</v>
      </c>
      <c r="R33" s="160">
        <v>1</v>
      </c>
      <c r="S33" s="160">
        <v>1</v>
      </c>
      <c r="T33" s="160">
        <v>1</v>
      </c>
      <c r="U33" s="166" t="s">
        <v>80</v>
      </c>
      <c r="V33" s="160" t="s">
        <v>74</v>
      </c>
      <c r="W33" s="177">
        <v>12062941.67</v>
      </c>
      <c r="X33" s="177">
        <v>1489610.16</v>
      </c>
      <c r="Y33" s="177">
        <v>915428.22</v>
      </c>
      <c r="Z33" s="177">
        <v>1203500</v>
      </c>
      <c r="AA33" s="179">
        <v>1170100</v>
      </c>
      <c r="AB33" s="76" t="s">
        <v>213</v>
      </c>
      <c r="AC33" s="179">
        <v>1639800</v>
      </c>
      <c r="AD33" s="76" t="s">
        <v>1487</v>
      </c>
      <c r="AE33" s="179">
        <v>0</v>
      </c>
      <c r="AF33" s="183">
        <v>1250000</v>
      </c>
      <c r="AG33" s="77" t="s">
        <v>213</v>
      </c>
      <c r="AH33" s="183">
        <v>1454300</v>
      </c>
      <c r="AI33" s="77" t="s">
        <v>1487</v>
      </c>
      <c r="AJ33" s="183">
        <v>0</v>
      </c>
      <c r="AK33" s="187">
        <v>1300000</v>
      </c>
      <c r="AL33" s="78" t="s">
        <v>213</v>
      </c>
      <c r="AM33" s="187">
        <v>956800</v>
      </c>
      <c r="AN33" s="78" t="s">
        <v>1487</v>
      </c>
      <c r="AO33" s="187">
        <v>0</v>
      </c>
      <c r="AP33" s="191">
        <v>1290000</v>
      </c>
      <c r="AQ33" s="94" t="s">
        <v>213</v>
      </c>
      <c r="AR33" s="191">
        <v>956800</v>
      </c>
      <c r="AS33" s="108" t="s">
        <v>1487</v>
      </c>
      <c r="AT33" s="192">
        <v>0</v>
      </c>
      <c r="AU33" s="193">
        <v>0</v>
      </c>
      <c r="AV33" s="109" t="s">
        <v>69</v>
      </c>
      <c r="AW33" s="193">
        <v>0</v>
      </c>
      <c r="AX33" s="109" t="s">
        <v>69</v>
      </c>
      <c r="AY33" s="177">
        <f t="shared" si="0"/>
        <v>17988469.890000001</v>
      </c>
      <c r="AZ33" s="177">
        <f t="shared" si="1"/>
        <v>7700810.1600000001</v>
      </c>
      <c r="BA33" s="93" t="s">
        <v>74</v>
      </c>
      <c r="BB33" s="177">
        <v>0</v>
      </c>
      <c r="BC33" s="177">
        <v>0</v>
      </c>
      <c r="BD33" s="177">
        <v>0</v>
      </c>
      <c r="BE33" s="177">
        <v>0</v>
      </c>
      <c r="BF33" s="177">
        <v>0</v>
      </c>
      <c r="BG33" s="177">
        <v>0</v>
      </c>
    </row>
    <row r="34" spans="1:59" s="89" customFormat="1" ht="78.75" hidden="1" x14ac:dyDescent="0.25">
      <c r="A34" s="28" t="s">
        <v>87</v>
      </c>
      <c r="B34" s="90">
        <v>4</v>
      </c>
      <c r="C34" s="90">
        <v>1</v>
      </c>
      <c r="D34" s="28" t="s">
        <v>217</v>
      </c>
      <c r="E34" s="91" t="s">
        <v>74</v>
      </c>
      <c r="F34" s="90" t="s">
        <v>218</v>
      </c>
      <c r="G34" s="91" t="s">
        <v>100</v>
      </c>
      <c r="H34" s="28">
        <v>11402</v>
      </c>
      <c r="I34" s="28" t="s">
        <v>219</v>
      </c>
      <c r="J34" s="28" t="s">
        <v>69</v>
      </c>
      <c r="K34" s="90" t="s">
        <v>69</v>
      </c>
      <c r="L34" s="92" t="s">
        <v>69</v>
      </c>
      <c r="M34" s="28" t="s">
        <v>220</v>
      </c>
      <c r="N34" s="93" t="s">
        <v>221</v>
      </c>
      <c r="O34" s="93" t="s">
        <v>222</v>
      </c>
      <c r="P34" s="160" t="s">
        <v>74</v>
      </c>
      <c r="Q34" s="160" t="s">
        <v>80</v>
      </c>
      <c r="R34" s="160" t="s">
        <v>80</v>
      </c>
      <c r="S34" s="160" t="s">
        <v>80</v>
      </c>
      <c r="T34" s="160" t="s">
        <v>80</v>
      </c>
      <c r="U34" s="166" t="s">
        <v>80</v>
      </c>
      <c r="V34" s="160" t="s">
        <v>74</v>
      </c>
      <c r="W34" s="177">
        <v>0</v>
      </c>
      <c r="X34" s="177">
        <v>211108.04</v>
      </c>
      <c r="Y34" s="177">
        <v>0</v>
      </c>
      <c r="Z34" s="177">
        <v>500000</v>
      </c>
      <c r="AA34" s="179">
        <v>0</v>
      </c>
      <c r="AB34" s="76" t="s">
        <v>69</v>
      </c>
      <c r="AC34" s="179">
        <v>1000000</v>
      </c>
      <c r="AD34" s="76" t="s">
        <v>223</v>
      </c>
      <c r="AE34" s="179">
        <v>0</v>
      </c>
      <c r="AF34" s="183">
        <v>0</v>
      </c>
      <c r="AG34" s="77" t="s">
        <v>69</v>
      </c>
      <c r="AH34" s="183">
        <v>1000000</v>
      </c>
      <c r="AI34" s="77" t="s">
        <v>224</v>
      </c>
      <c r="AJ34" s="183">
        <v>0</v>
      </c>
      <c r="AK34" s="187">
        <v>0</v>
      </c>
      <c r="AL34" s="78" t="s">
        <v>69</v>
      </c>
      <c r="AM34" s="187">
        <v>1700000</v>
      </c>
      <c r="AN34" s="78" t="s">
        <v>225</v>
      </c>
      <c r="AO34" s="187">
        <v>0</v>
      </c>
      <c r="AP34" s="191">
        <v>0</v>
      </c>
      <c r="AQ34" s="94" t="s">
        <v>69</v>
      </c>
      <c r="AR34" s="191">
        <v>1000000</v>
      </c>
      <c r="AS34" s="108" t="s">
        <v>226</v>
      </c>
      <c r="AT34" s="192">
        <v>0</v>
      </c>
      <c r="AU34" s="193">
        <v>0</v>
      </c>
      <c r="AV34" s="109" t="s">
        <v>69</v>
      </c>
      <c r="AW34" s="193">
        <v>1000000</v>
      </c>
      <c r="AX34" s="109" t="s">
        <v>227</v>
      </c>
      <c r="AY34" s="177">
        <f t="shared" si="0"/>
        <v>0</v>
      </c>
      <c r="AZ34" s="177">
        <f t="shared" si="1"/>
        <v>6411108.04</v>
      </c>
      <c r="BA34" s="93" t="s">
        <v>74</v>
      </c>
      <c r="BB34" s="177">
        <v>0</v>
      </c>
      <c r="BC34" s="177">
        <v>0</v>
      </c>
      <c r="BD34" s="177">
        <v>0</v>
      </c>
      <c r="BE34" s="177">
        <v>0</v>
      </c>
      <c r="BF34" s="177">
        <v>0</v>
      </c>
      <c r="BG34" s="177">
        <v>0</v>
      </c>
    </row>
    <row r="35" spans="1:59" s="89" customFormat="1" ht="47.25" hidden="1" x14ac:dyDescent="0.25">
      <c r="A35" s="28" t="s">
        <v>87</v>
      </c>
      <c r="B35" s="90">
        <v>4</v>
      </c>
      <c r="C35" s="90">
        <v>1</v>
      </c>
      <c r="D35" s="28" t="s">
        <v>217</v>
      </c>
      <c r="E35" s="91" t="s">
        <v>74</v>
      </c>
      <c r="F35" s="90" t="s">
        <v>218</v>
      </c>
      <c r="G35" s="91" t="s">
        <v>100</v>
      </c>
      <c r="H35" s="28">
        <v>11402</v>
      </c>
      <c r="I35" s="28" t="s">
        <v>219</v>
      </c>
      <c r="J35" s="28" t="s">
        <v>69</v>
      </c>
      <c r="K35" s="90" t="s">
        <v>69</v>
      </c>
      <c r="L35" s="92" t="s">
        <v>69</v>
      </c>
      <c r="M35" s="28" t="s">
        <v>1645</v>
      </c>
      <c r="N35" s="249" t="s">
        <v>1646</v>
      </c>
      <c r="O35" s="93" t="s">
        <v>1647</v>
      </c>
      <c r="P35" s="160" t="s">
        <v>74</v>
      </c>
      <c r="Q35" s="160" t="s">
        <v>80</v>
      </c>
      <c r="R35" s="160" t="s">
        <v>80</v>
      </c>
      <c r="S35" s="160" t="s">
        <v>80</v>
      </c>
      <c r="T35" s="160" t="s">
        <v>80</v>
      </c>
      <c r="U35" s="166" t="s">
        <v>80</v>
      </c>
      <c r="V35" s="160" t="s">
        <v>74</v>
      </c>
      <c r="W35" s="177">
        <v>0</v>
      </c>
      <c r="X35" s="177">
        <v>2364175.84</v>
      </c>
      <c r="Y35" s="177">
        <v>0</v>
      </c>
      <c r="Z35" s="177">
        <v>0</v>
      </c>
      <c r="AA35" s="179">
        <v>0</v>
      </c>
      <c r="AB35" s="76" t="s">
        <v>69</v>
      </c>
      <c r="AC35" s="179">
        <v>19710000</v>
      </c>
      <c r="AD35" s="76" t="s">
        <v>1648</v>
      </c>
      <c r="AE35" s="179">
        <v>0</v>
      </c>
      <c r="AF35" s="183">
        <v>0</v>
      </c>
      <c r="AG35" s="77" t="s">
        <v>69</v>
      </c>
      <c r="AH35" s="183">
        <v>0</v>
      </c>
      <c r="AI35" s="77" t="s">
        <v>69</v>
      </c>
      <c r="AJ35" s="183">
        <v>0</v>
      </c>
      <c r="AK35" s="187">
        <v>0</v>
      </c>
      <c r="AL35" s="78" t="s">
        <v>69</v>
      </c>
      <c r="AM35" s="187">
        <v>0</v>
      </c>
      <c r="AN35" s="78" t="s">
        <v>69</v>
      </c>
      <c r="AO35" s="187">
        <v>0</v>
      </c>
      <c r="AP35" s="191">
        <v>0</v>
      </c>
      <c r="AQ35" s="94" t="s">
        <v>69</v>
      </c>
      <c r="AR35" s="191">
        <v>0</v>
      </c>
      <c r="AS35" s="108" t="s">
        <v>69</v>
      </c>
      <c r="AT35" s="192">
        <v>0</v>
      </c>
      <c r="AU35" s="193">
        <v>0</v>
      </c>
      <c r="AV35" s="109" t="s">
        <v>69</v>
      </c>
      <c r="AW35" s="193">
        <v>0</v>
      </c>
      <c r="AX35" s="109" t="s">
        <v>69</v>
      </c>
      <c r="AY35" s="177">
        <f t="shared" si="0"/>
        <v>0</v>
      </c>
      <c r="AZ35" s="177">
        <f t="shared" si="1"/>
        <v>22074175.84</v>
      </c>
      <c r="BA35" s="93" t="s">
        <v>74</v>
      </c>
      <c r="BB35" s="177">
        <v>0</v>
      </c>
      <c r="BC35" s="177">
        <v>0</v>
      </c>
      <c r="BD35" s="177">
        <v>0</v>
      </c>
      <c r="BE35" s="177">
        <v>0</v>
      </c>
      <c r="BF35" s="177">
        <v>0</v>
      </c>
      <c r="BG35" s="177">
        <v>0</v>
      </c>
    </row>
    <row r="36" spans="1:59" s="89" customFormat="1" ht="63" hidden="1" x14ac:dyDescent="0.25">
      <c r="A36" s="28" t="s">
        <v>87</v>
      </c>
      <c r="B36" s="90">
        <v>4</v>
      </c>
      <c r="C36" s="90">
        <v>1</v>
      </c>
      <c r="D36" s="28" t="s">
        <v>228</v>
      </c>
      <c r="E36" s="91" t="s">
        <v>74</v>
      </c>
      <c r="F36" s="90" t="s">
        <v>229</v>
      </c>
      <c r="G36" s="91" t="s">
        <v>100</v>
      </c>
      <c r="H36" s="28">
        <v>11402</v>
      </c>
      <c r="I36" s="28" t="s">
        <v>219</v>
      </c>
      <c r="J36" s="28" t="s">
        <v>220</v>
      </c>
      <c r="K36" s="90" t="s">
        <v>230</v>
      </c>
      <c r="L36" s="92" t="s">
        <v>231</v>
      </c>
      <c r="M36" s="28" t="s">
        <v>69</v>
      </c>
      <c r="N36" s="93" t="s">
        <v>69</v>
      </c>
      <c r="O36" s="93" t="s">
        <v>69</v>
      </c>
      <c r="P36" s="160" t="s">
        <v>74</v>
      </c>
      <c r="Q36" s="160" t="s">
        <v>80</v>
      </c>
      <c r="R36" s="160" t="s">
        <v>80</v>
      </c>
      <c r="S36" s="160" t="s">
        <v>80</v>
      </c>
      <c r="T36" s="160" t="s">
        <v>80</v>
      </c>
      <c r="U36" s="166" t="s">
        <v>80</v>
      </c>
      <c r="V36" s="160" t="s">
        <v>74</v>
      </c>
      <c r="W36" s="177">
        <v>0</v>
      </c>
      <c r="X36" s="177">
        <v>0</v>
      </c>
      <c r="Y36" s="177">
        <v>0</v>
      </c>
      <c r="Z36" s="177">
        <v>0</v>
      </c>
      <c r="AA36" s="179">
        <v>50000</v>
      </c>
      <c r="AB36" s="76" t="s">
        <v>232</v>
      </c>
      <c r="AC36" s="179">
        <v>0</v>
      </c>
      <c r="AD36" s="76" t="s">
        <v>69</v>
      </c>
      <c r="AE36" s="179">
        <v>0</v>
      </c>
      <c r="AF36" s="183">
        <v>50000</v>
      </c>
      <c r="AG36" s="77" t="s">
        <v>232</v>
      </c>
      <c r="AH36" s="183">
        <v>0</v>
      </c>
      <c r="AI36" s="77" t="s">
        <v>69</v>
      </c>
      <c r="AJ36" s="183">
        <v>0</v>
      </c>
      <c r="AK36" s="187">
        <v>50000</v>
      </c>
      <c r="AL36" s="78" t="s">
        <v>232</v>
      </c>
      <c r="AM36" s="187">
        <v>0</v>
      </c>
      <c r="AN36" s="78" t="s">
        <v>69</v>
      </c>
      <c r="AO36" s="187">
        <v>0</v>
      </c>
      <c r="AP36" s="191">
        <v>50000</v>
      </c>
      <c r="AQ36" s="94" t="s">
        <v>232</v>
      </c>
      <c r="AR36" s="191">
        <v>0</v>
      </c>
      <c r="AS36" s="108" t="s">
        <v>69</v>
      </c>
      <c r="AT36" s="192">
        <v>0</v>
      </c>
      <c r="AU36" s="193">
        <v>0</v>
      </c>
      <c r="AV36" s="109" t="s">
        <v>69</v>
      </c>
      <c r="AW36" s="193">
        <v>0</v>
      </c>
      <c r="AX36" s="109" t="s">
        <v>69</v>
      </c>
      <c r="AY36" s="177">
        <f t="shared" si="0"/>
        <v>200000</v>
      </c>
      <c r="AZ36" s="177">
        <f t="shared" si="1"/>
        <v>0</v>
      </c>
      <c r="BA36" s="93" t="s">
        <v>74</v>
      </c>
      <c r="BB36" s="177">
        <v>0</v>
      </c>
      <c r="BC36" s="177">
        <v>0</v>
      </c>
      <c r="BD36" s="177">
        <v>0</v>
      </c>
      <c r="BE36" s="177">
        <v>0</v>
      </c>
      <c r="BF36" s="177">
        <v>0</v>
      </c>
      <c r="BG36" s="177">
        <v>0</v>
      </c>
    </row>
    <row r="37" spans="1:59" s="89" customFormat="1" ht="63" hidden="1" x14ac:dyDescent="0.25">
      <c r="A37" s="28" t="s">
        <v>87</v>
      </c>
      <c r="B37" s="90">
        <v>4</v>
      </c>
      <c r="C37" s="90">
        <v>1</v>
      </c>
      <c r="D37" s="28" t="s">
        <v>233</v>
      </c>
      <c r="E37" s="91" t="s">
        <v>74</v>
      </c>
      <c r="F37" s="90" t="s">
        <v>229</v>
      </c>
      <c r="G37" s="91" t="s">
        <v>100</v>
      </c>
      <c r="H37" s="28">
        <v>11402</v>
      </c>
      <c r="I37" s="28" t="s">
        <v>219</v>
      </c>
      <c r="J37" s="28">
        <v>14282000</v>
      </c>
      <c r="K37" s="90" t="s">
        <v>234</v>
      </c>
      <c r="L37" s="92" t="s">
        <v>235</v>
      </c>
      <c r="M37" s="28" t="s">
        <v>69</v>
      </c>
      <c r="N37" s="93" t="s">
        <v>69</v>
      </c>
      <c r="O37" s="93" t="s">
        <v>69</v>
      </c>
      <c r="P37" s="160" t="s">
        <v>74</v>
      </c>
      <c r="Q37" s="160" t="s">
        <v>80</v>
      </c>
      <c r="R37" s="160" t="s">
        <v>80</v>
      </c>
      <c r="S37" s="160" t="s">
        <v>80</v>
      </c>
      <c r="T37" s="160" t="s">
        <v>80</v>
      </c>
      <c r="U37" s="166" t="s">
        <v>80</v>
      </c>
      <c r="V37" s="160" t="s">
        <v>74</v>
      </c>
      <c r="W37" s="177">
        <v>0</v>
      </c>
      <c r="X37" s="177">
        <v>0</v>
      </c>
      <c r="Y37" s="177">
        <v>791000</v>
      </c>
      <c r="Z37" s="177">
        <v>0</v>
      </c>
      <c r="AA37" s="179">
        <v>60000</v>
      </c>
      <c r="AB37" s="76" t="s">
        <v>1481</v>
      </c>
      <c r="AC37" s="179">
        <v>0</v>
      </c>
      <c r="AD37" s="76" t="s">
        <v>69</v>
      </c>
      <c r="AE37" s="179">
        <v>0</v>
      </c>
      <c r="AF37" s="183">
        <v>0</v>
      </c>
      <c r="AG37" s="77" t="s">
        <v>69</v>
      </c>
      <c r="AH37" s="183">
        <v>0</v>
      </c>
      <c r="AI37" s="77" t="s">
        <v>69</v>
      </c>
      <c r="AJ37" s="183">
        <v>0</v>
      </c>
      <c r="AK37" s="187">
        <v>0</v>
      </c>
      <c r="AL37" s="78" t="s">
        <v>69</v>
      </c>
      <c r="AM37" s="187">
        <v>0</v>
      </c>
      <c r="AN37" s="78" t="s">
        <v>69</v>
      </c>
      <c r="AO37" s="187">
        <v>0</v>
      </c>
      <c r="AP37" s="191">
        <v>0</v>
      </c>
      <c r="AQ37" s="94" t="s">
        <v>69</v>
      </c>
      <c r="AR37" s="191">
        <v>0</v>
      </c>
      <c r="AS37" s="108" t="s">
        <v>69</v>
      </c>
      <c r="AT37" s="192">
        <v>0</v>
      </c>
      <c r="AU37" s="193">
        <v>0</v>
      </c>
      <c r="AV37" s="109" t="s">
        <v>69</v>
      </c>
      <c r="AW37" s="193">
        <v>0</v>
      </c>
      <c r="AX37" s="109" t="s">
        <v>69</v>
      </c>
      <c r="AY37" s="177">
        <f t="shared" si="0"/>
        <v>851000</v>
      </c>
      <c r="AZ37" s="177">
        <f t="shared" si="1"/>
        <v>0</v>
      </c>
      <c r="BA37" s="93" t="s">
        <v>74</v>
      </c>
      <c r="BB37" s="177">
        <v>0</v>
      </c>
      <c r="BC37" s="177">
        <v>0</v>
      </c>
      <c r="BD37" s="177">
        <v>0</v>
      </c>
      <c r="BE37" s="177">
        <v>0</v>
      </c>
      <c r="BF37" s="177">
        <v>0</v>
      </c>
      <c r="BG37" s="177">
        <v>0</v>
      </c>
    </row>
    <row r="38" spans="1:59" s="89" customFormat="1" ht="63" hidden="1" x14ac:dyDescent="0.25">
      <c r="A38" s="28" t="s">
        <v>87</v>
      </c>
      <c r="B38" s="90">
        <v>4</v>
      </c>
      <c r="C38" s="90">
        <v>1</v>
      </c>
      <c r="D38" s="28" t="s">
        <v>236</v>
      </c>
      <c r="E38" s="91" t="s">
        <v>74</v>
      </c>
      <c r="F38" s="90" t="s">
        <v>237</v>
      </c>
      <c r="G38" s="91" t="s">
        <v>100</v>
      </c>
      <c r="H38" s="28">
        <v>11401</v>
      </c>
      <c r="I38" s="28" t="s">
        <v>238</v>
      </c>
      <c r="J38" s="28">
        <v>14293000</v>
      </c>
      <c r="K38" s="90" t="s">
        <v>1498</v>
      </c>
      <c r="L38" s="92" t="s">
        <v>239</v>
      </c>
      <c r="M38" s="28" t="s">
        <v>69</v>
      </c>
      <c r="N38" s="93" t="s">
        <v>69</v>
      </c>
      <c r="O38" s="93" t="s">
        <v>69</v>
      </c>
      <c r="P38" s="160" t="s">
        <v>74</v>
      </c>
      <c r="Q38" s="160" t="s">
        <v>80</v>
      </c>
      <c r="R38" s="160" t="s">
        <v>80</v>
      </c>
      <c r="S38" s="160">
        <v>12</v>
      </c>
      <c r="T38" s="160" t="s">
        <v>80</v>
      </c>
      <c r="U38" s="166" t="s">
        <v>80</v>
      </c>
      <c r="V38" s="160" t="s">
        <v>74</v>
      </c>
      <c r="W38" s="177">
        <v>0</v>
      </c>
      <c r="X38" s="177">
        <v>0</v>
      </c>
      <c r="Y38" s="177">
        <v>0</v>
      </c>
      <c r="Z38" s="177">
        <v>0</v>
      </c>
      <c r="AA38" s="179">
        <v>0</v>
      </c>
      <c r="AB38" s="76" t="s">
        <v>69</v>
      </c>
      <c r="AC38" s="179">
        <v>0</v>
      </c>
      <c r="AD38" s="76" t="s">
        <v>69</v>
      </c>
      <c r="AE38" s="179">
        <v>0</v>
      </c>
      <c r="AF38" s="183">
        <v>400000</v>
      </c>
      <c r="AG38" s="77" t="s">
        <v>240</v>
      </c>
      <c r="AH38" s="183">
        <v>0</v>
      </c>
      <c r="AI38" s="77" t="s">
        <v>69</v>
      </c>
      <c r="AJ38" s="183">
        <v>0</v>
      </c>
      <c r="AK38" s="187">
        <v>0</v>
      </c>
      <c r="AL38" s="78" t="s">
        <v>69</v>
      </c>
      <c r="AM38" s="187">
        <v>0</v>
      </c>
      <c r="AN38" s="78" t="s">
        <v>69</v>
      </c>
      <c r="AO38" s="187">
        <v>0</v>
      </c>
      <c r="AP38" s="191">
        <v>0</v>
      </c>
      <c r="AQ38" s="94" t="s">
        <v>69</v>
      </c>
      <c r="AR38" s="191">
        <v>0</v>
      </c>
      <c r="AS38" s="108" t="s">
        <v>69</v>
      </c>
      <c r="AT38" s="192">
        <v>0</v>
      </c>
      <c r="AU38" s="193">
        <v>0</v>
      </c>
      <c r="AV38" s="109" t="s">
        <v>69</v>
      </c>
      <c r="AW38" s="193">
        <v>0</v>
      </c>
      <c r="AX38" s="109" t="s">
        <v>69</v>
      </c>
      <c r="AY38" s="177">
        <f t="shared" si="0"/>
        <v>400000</v>
      </c>
      <c r="AZ38" s="177">
        <f t="shared" si="1"/>
        <v>0</v>
      </c>
      <c r="BA38" s="93" t="s">
        <v>74</v>
      </c>
      <c r="BB38" s="177">
        <v>0</v>
      </c>
      <c r="BC38" s="177">
        <v>0</v>
      </c>
      <c r="BD38" s="177">
        <v>0</v>
      </c>
      <c r="BE38" s="177">
        <v>0</v>
      </c>
      <c r="BF38" s="177">
        <v>0</v>
      </c>
      <c r="BG38" s="177">
        <v>0</v>
      </c>
    </row>
    <row r="39" spans="1:59" s="89" customFormat="1" ht="63" hidden="1" x14ac:dyDescent="0.25">
      <c r="A39" s="28" t="s">
        <v>87</v>
      </c>
      <c r="B39" s="90">
        <v>4</v>
      </c>
      <c r="C39" s="90">
        <v>1</v>
      </c>
      <c r="D39" s="28" t="s">
        <v>241</v>
      </c>
      <c r="E39" s="91" t="s">
        <v>74</v>
      </c>
      <c r="F39" s="90" t="s">
        <v>242</v>
      </c>
      <c r="G39" s="91" t="s">
        <v>100</v>
      </c>
      <c r="H39" s="28">
        <v>11402</v>
      </c>
      <c r="I39" s="28" t="s">
        <v>219</v>
      </c>
      <c r="J39" s="28">
        <v>14281000</v>
      </c>
      <c r="K39" s="90" t="s">
        <v>243</v>
      </c>
      <c r="L39" s="92" t="s">
        <v>244</v>
      </c>
      <c r="M39" s="28" t="s">
        <v>69</v>
      </c>
      <c r="N39" s="93" t="s">
        <v>69</v>
      </c>
      <c r="O39" s="93" t="s">
        <v>69</v>
      </c>
      <c r="P39" s="160" t="s">
        <v>74</v>
      </c>
      <c r="Q39" s="160" t="s">
        <v>80</v>
      </c>
      <c r="R39" s="160" t="s">
        <v>80</v>
      </c>
      <c r="S39" s="160" t="s">
        <v>80</v>
      </c>
      <c r="T39" s="160" t="s">
        <v>80</v>
      </c>
      <c r="U39" s="166" t="s">
        <v>80</v>
      </c>
      <c r="V39" s="160" t="s">
        <v>74</v>
      </c>
      <c r="W39" s="177">
        <v>6060506</v>
      </c>
      <c r="X39" s="177">
        <v>0</v>
      </c>
      <c r="Y39" s="177">
        <v>400000</v>
      </c>
      <c r="Z39" s="177">
        <v>0</v>
      </c>
      <c r="AA39" s="179">
        <v>165000</v>
      </c>
      <c r="AB39" s="76" t="s">
        <v>245</v>
      </c>
      <c r="AC39" s="179">
        <v>0</v>
      </c>
      <c r="AD39" s="76" t="s">
        <v>69</v>
      </c>
      <c r="AE39" s="179">
        <v>0</v>
      </c>
      <c r="AF39" s="183">
        <v>0</v>
      </c>
      <c r="AG39" s="77" t="s">
        <v>69</v>
      </c>
      <c r="AH39" s="183">
        <v>0</v>
      </c>
      <c r="AI39" s="77" t="s">
        <v>69</v>
      </c>
      <c r="AJ39" s="183">
        <v>0</v>
      </c>
      <c r="AK39" s="187">
        <v>0</v>
      </c>
      <c r="AL39" s="78" t="s">
        <v>69</v>
      </c>
      <c r="AM39" s="187">
        <v>0</v>
      </c>
      <c r="AN39" s="78" t="s">
        <v>69</v>
      </c>
      <c r="AO39" s="187">
        <v>0</v>
      </c>
      <c r="AP39" s="191">
        <v>0</v>
      </c>
      <c r="AQ39" s="94" t="s">
        <v>69</v>
      </c>
      <c r="AR39" s="191">
        <v>0</v>
      </c>
      <c r="AS39" s="108" t="s">
        <v>69</v>
      </c>
      <c r="AT39" s="192">
        <v>0</v>
      </c>
      <c r="AU39" s="193">
        <v>0</v>
      </c>
      <c r="AV39" s="109" t="s">
        <v>69</v>
      </c>
      <c r="AW39" s="193">
        <v>0</v>
      </c>
      <c r="AX39" s="109" t="s">
        <v>69</v>
      </c>
      <c r="AY39" s="177">
        <f t="shared" si="0"/>
        <v>6625506</v>
      </c>
      <c r="AZ39" s="177">
        <f t="shared" si="1"/>
        <v>0</v>
      </c>
      <c r="BA39" s="93" t="s">
        <v>74</v>
      </c>
      <c r="BB39" s="177">
        <v>0</v>
      </c>
      <c r="BC39" s="177">
        <v>0</v>
      </c>
      <c r="BD39" s="177">
        <v>0</v>
      </c>
      <c r="BE39" s="177">
        <v>0</v>
      </c>
      <c r="BF39" s="177">
        <v>0</v>
      </c>
      <c r="BG39" s="177">
        <v>0</v>
      </c>
    </row>
    <row r="40" spans="1:59" s="89" customFormat="1" ht="47.25" hidden="1" x14ac:dyDescent="0.25">
      <c r="A40" s="28" t="s">
        <v>63</v>
      </c>
      <c r="B40" s="90">
        <v>4</v>
      </c>
      <c r="C40" s="90">
        <v>1</v>
      </c>
      <c r="D40" s="28" t="s">
        <v>246</v>
      </c>
      <c r="E40" s="91" t="s">
        <v>74</v>
      </c>
      <c r="F40" s="90" t="s">
        <v>247</v>
      </c>
      <c r="G40" s="91" t="s">
        <v>100</v>
      </c>
      <c r="H40" s="28">
        <v>11402</v>
      </c>
      <c r="I40" s="28" t="s">
        <v>219</v>
      </c>
      <c r="J40" s="28" t="s">
        <v>69</v>
      </c>
      <c r="K40" s="90" t="s">
        <v>69</v>
      </c>
      <c r="L40" s="92" t="s">
        <v>69</v>
      </c>
      <c r="M40" s="28">
        <v>14363000</v>
      </c>
      <c r="N40" s="93" t="s">
        <v>248</v>
      </c>
      <c r="O40" s="93" t="s">
        <v>247</v>
      </c>
      <c r="P40" s="160" t="s">
        <v>74</v>
      </c>
      <c r="Q40" s="160" t="s">
        <v>80</v>
      </c>
      <c r="R40" s="160" t="s">
        <v>80</v>
      </c>
      <c r="S40" s="160" t="s">
        <v>80</v>
      </c>
      <c r="T40" s="160" t="s">
        <v>80</v>
      </c>
      <c r="U40" s="166" t="s">
        <v>80</v>
      </c>
      <c r="V40" s="160" t="s">
        <v>74</v>
      </c>
      <c r="W40" s="177">
        <v>0</v>
      </c>
      <c r="X40" s="177">
        <v>0</v>
      </c>
      <c r="Y40" s="177">
        <v>0</v>
      </c>
      <c r="Z40" s="177">
        <v>0</v>
      </c>
      <c r="AA40" s="179">
        <v>0</v>
      </c>
      <c r="AB40" s="76" t="s">
        <v>69</v>
      </c>
      <c r="AC40" s="179">
        <v>0</v>
      </c>
      <c r="AD40" s="76" t="s">
        <v>69</v>
      </c>
      <c r="AE40" s="179">
        <v>0</v>
      </c>
      <c r="AF40" s="183">
        <v>0</v>
      </c>
      <c r="AG40" s="77" t="s">
        <v>69</v>
      </c>
      <c r="AH40" s="183">
        <v>50000</v>
      </c>
      <c r="AI40" s="77" t="s">
        <v>249</v>
      </c>
      <c r="AJ40" s="183">
        <v>0</v>
      </c>
      <c r="AK40" s="187">
        <v>0</v>
      </c>
      <c r="AL40" s="78" t="s">
        <v>69</v>
      </c>
      <c r="AM40" s="187">
        <v>0</v>
      </c>
      <c r="AN40" s="78" t="s">
        <v>69</v>
      </c>
      <c r="AO40" s="187">
        <v>0</v>
      </c>
      <c r="AP40" s="191">
        <v>0</v>
      </c>
      <c r="AQ40" s="94" t="s">
        <v>69</v>
      </c>
      <c r="AR40" s="191">
        <v>0</v>
      </c>
      <c r="AS40" s="108" t="s">
        <v>69</v>
      </c>
      <c r="AT40" s="192">
        <v>0</v>
      </c>
      <c r="AU40" s="193">
        <v>0</v>
      </c>
      <c r="AV40" s="109" t="s">
        <v>69</v>
      </c>
      <c r="AW40" s="193">
        <v>0</v>
      </c>
      <c r="AX40" s="109" t="s">
        <v>69</v>
      </c>
      <c r="AY40" s="177">
        <f t="shared" si="0"/>
        <v>0</v>
      </c>
      <c r="AZ40" s="177">
        <f t="shared" si="1"/>
        <v>50000</v>
      </c>
      <c r="BA40" s="93" t="s">
        <v>74</v>
      </c>
      <c r="BB40" s="177">
        <v>0</v>
      </c>
      <c r="BC40" s="177">
        <v>0</v>
      </c>
      <c r="BD40" s="177">
        <v>0</v>
      </c>
      <c r="BE40" s="177">
        <v>0</v>
      </c>
      <c r="BF40" s="177">
        <v>0</v>
      </c>
      <c r="BG40" s="177">
        <v>0</v>
      </c>
    </row>
    <row r="41" spans="1:59" s="89" customFormat="1" ht="47.25" hidden="1" x14ac:dyDescent="0.25">
      <c r="A41" s="28" t="s">
        <v>63</v>
      </c>
      <c r="B41" s="90">
        <v>4</v>
      </c>
      <c r="C41" s="90">
        <v>1</v>
      </c>
      <c r="D41" s="28" t="s">
        <v>250</v>
      </c>
      <c r="E41" s="91" t="s">
        <v>74</v>
      </c>
      <c r="F41" s="90" t="s">
        <v>251</v>
      </c>
      <c r="G41" s="91" t="s">
        <v>100</v>
      </c>
      <c r="H41" s="28">
        <v>11402</v>
      </c>
      <c r="I41" s="28" t="s">
        <v>219</v>
      </c>
      <c r="J41" s="28" t="s">
        <v>69</v>
      </c>
      <c r="K41" s="90" t="s">
        <v>69</v>
      </c>
      <c r="L41" s="92" t="s">
        <v>69</v>
      </c>
      <c r="M41" s="28" t="s">
        <v>252</v>
      </c>
      <c r="N41" s="93" t="s">
        <v>253</v>
      </c>
      <c r="O41" s="93" t="s">
        <v>254</v>
      </c>
      <c r="P41" s="160" t="s">
        <v>74</v>
      </c>
      <c r="Q41" s="160" t="s">
        <v>80</v>
      </c>
      <c r="R41" s="160" t="s">
        <v>80</v>
      </c>
      <c r="S41" s="160" t="s">
        <v>80</v>
      </c>
      <c r="T41" s="160" t="s">
        <v>80</v>
      </c>
      <c r="U41" s="166" t="s">
        <v>80</v>
      </c>
      <c r="V41" s="160" t="s">
        <v>74</v>
      </c>
      <c r="W41" s="177">
        <v>0</v>
      </c>
      <c r="X41" s="177">
        <v>0</v>
      </c>
      <c r="Y41" s="177">
        <v>0</v>
      </c>
      <c r="Z41" s="177">
        <v>89000</v>
      </c>
      <c r="AA41" s="179">
        <v>0</v>
      </c>
      <c r="AB41" s="76" t="s">
        <v>69</v>
      </c>
      <c r="AC41" s="179">
        <v>0</v>
      </c>
      <c r="AD41" s="76" t="s">
        <v>69</v>
      </c>
      <c r="AE41" s="179">
        <v>0</v>
      </c>
      <c r="AF41" s="183">
        <v>0</v>
      </c>
      <c r="AG41" s="77" t="s">
        <v>69</v>
      </c>
      <c r="AH41" s="183">
        <v>170000</v>
      </c>
      <c r="AI41" s="77" t="s">
        <v>255</v>
      </c>
      <c r="AJ41" s="183">
        <v>0</v>
      </c>
      <c r="AK41" s="187">
        <v>0</v>
      </c>
      <c r="AL41" s="78" t="s">
        <v>69</v>
      </c>
      <c r="AM41" s="187">
        <v>0</v>
      </c>
      <c r="AN41" s="78" t="s">
        <v>69</v>
      </c>
      <c r="AO41" s="187">
        <v>0</v>
      </c>
      <c r="AP41" s="191">
        <v>0</v>
      </c>
      <c r="AQ41" s="94" t="s">
        <v>69</v>
      </c>
      <c r="AR41" s="191">
        <v>62800</v>
      </c>
      <c r="AS41" s="108" t="s">
        <v>256</v>
      </c>
      <c r="AT41" s="192">
        <v>0</v>
      </c>
      <c r="AU41" s="193">
        <v>0</v>
      </c>
      <c r="AV41" s="109" t="s">
        <v>69</v>
      </c>
      <c r="AW41" s="193">
        <v>0</v>
      </c>
      <c r="AX41" s="109" t="s">
        <v>69</v>
      </c>
      <c r="AY41" s="177">
        <f t="shared" si="0"/>
        <v>0</v>
      </c>
      <c r="AZ41" s="177">
        <f t="shared" si="1"/>
        <v>321800</v>
      </c>
      <c r="BA41" s="93" t="s">
        <v>74</v>
      </c>
      <c r="BB41" s="177">
        <v>0</v>
      </c>
      <c r="BC41" s="177">
        <v>0</v>
      </c>
      <c r="BD41" s="177">
        <v>0</v>
      </c>
      <c r="BE41" s="177">
        <v>0</v>
      </c>
      <c r="BF41" s="177">
        <v>0</v>
      </c>
      <c r="BG41" s="177">
        <v>0</v>
      </c>
    </row>
    <row r="42" spans="1:59" s="89" customFormat="1" ht="47.25" hidden="1" x14ac:dyDescent="0.25">
      <c r="A42" s="28" t="s">
        <v>84</v>
      </c>
      <c r="B42" s="90">
        <v>4</v>
      </c>
      <c r="C42" s="90">
        <v>1</v>
      </c>
      <c r="D42" s="28" t="s">
        <v>264</v>
      </c>
      <c r="E42" s="91" t="s">
        <v>74</v>
      </c>
      <c r="F42" s="90" t="s">
        <v>265</v>
      </c>
      <c r="G42" s="91" t="s">
        <v>100</v>
      </c>
      <c r="H42" s="28">
        <v>55501</v>
      </c>
      <c r="I42" s="28" t="s">
        <v>259</v>
      </c>
      <c r="J42" s="28">
        <v>23141000</v>
      </c>
      <c r="K42" s="90" t="s">
        <v>266</v>
      </c>
      <c r="L42" s="92" t="s">
        <v>267</v>
      </c>
      <c r="M42" s="28" t="s">
        <v>268</v>
      </c>
      <c r="N42" s="93" t="s">
        <v>269</v>
      </c>
      <c r="O42" s="93" t="s">
        <v>270</v>
      </c>
      <c r="P42" s="160" t="s">
        <v>74</v>
      </c>
      <c r="Q42" s="160" t="s">
        <v>80</v>
      </c>
      <c r="R42" s="160" t="s">
        <v>80</v>
      </c>
      <c r="S42" s="160" t="s">
        <v>80</v>
      </c>
      <c r="T42" s="160" t="s">
        <v>80</v>
      </c>
      <c r="U42" s="166" t="s">
        <v>80</v>
      </c>
      <c r="V42" s="160" t="s">
        <v>74</v>
      </c>
      <c r="W42" s="177">
        <v>24972.6</v>
      </c>
      <c r="X42" s="177">
        <v>545143.77</v>
      </c>
      <c r="Y42" s="177">
        <v>0</v>
      </c>
      <c r="Z42" s="177">
        <v>158984.09</v>
      </c>
      <c r="AA42" s="179">
        <v>5000</v>
      </c>
      <c r="AB42" s="76" t="s">
        <v>271</v>
      </c>
      <c r="AC42" s="179">
        <v>80000</v>
      </c>
      <c r="AD42" s="76" t="s">
        <v>265</v>
      </c>
      <c r="AE42" s="179">
        <v>0</v>
      </c>
      <c r="AF42" s="183">
        <v>5000</v>
      </c>
      <c r="AG42" s="77" t="s">
        <v>271</v>
      </c>
      <c r="AH42" s="183">
        <v>40000</v>
      </c>
      <c r="AI42" s="77" t="s">
        <v>265</v>
      </c>
      <c r="AJ42" s="183">
        <v>0</v>
      </c>
      <c r="AK42" s="187">
        <v>5000</v>
      </c>
      <c r="AL42" s="78" t="s">
        <v>271</v>
      </c>
      <c r="AM42" s="187">
        <v>40000</v>
      </c>
      <c r="AN42" s="78" t="s">
        <v>265</v>
      </c>
      <c r="AO42" s="187">
        <v>0</v>
      </c>
      <c r="AP42" s="191">
        <v>5000</v>
      </c>
      <c r="AQ42" s="94" t="s">
        <v>271</v>
      </c>
      <c r="AR42" s="191">
        <v>40000</v>
      </c>
      <c r="AS42" s="108" t="s">
        <v>272</v>
      </c>
      <c r="AT42" s="192">
        <v>0</v>
      </c>
      <c r="AU42" s="193">
        <v>0</v>
      </c>
      <c r="AV42" s="109" t="s">
        <v>69</v>
      </c>
      <c r="AW42" s="193">
        <v>0</v>
      </c>
      <c r="AX42" s="109" t="s">
        <v>69</v>
      </c>
      <c r="AY42" s="177">
        <f t="shared" si="0"/>
        <v>44972.6</v>
      </c>
      <c r="AZ42" s="177">
        <f t="shared" si="1"/>
        <v>904127.86</v>
      </c>
      <c r="BA42" s="93" t="s">
        <v>74</v>
      </c>
      <c r="BB42" s="177">
        <v>0</v>
      </c>
      <c r="BC42" s="177">
        <v>0</v>
      </c>
      <c r="BD42" s="177">
        <v>0</v>
      </c>
      <c r="BE42" s="177">
        <v>0</v>
      </c>
      <c r="BF42" s="177">
        <v>0</v>
      </c>
      <c r="BG42" s="177">
        <v>0</v>
      </c>
    </row>
    <row r="43" spans="1:59" s="89" customFormat="1" ht="94.5" hidden="1" x14ac:dyDescent="0.25">
      <c r="A43" s="28" t="s">
        <v>63</v>
      </c>
      <c r="B43" s="90">
        <v>4</v>
      </c>
      <c r="C43" s="90">
        <v>1</v>
      </c>
      <c r="D43" s="28" t="s">
        <v>273</v>
      </c>
      <c r="E43" s="91" t="s">
        <v>65</v>
      </c>
      <c r="F43" s="90" t="s">
        <v>274</v>
      </c>
      <c r="G43" s="91" t="s">
        <v>67</v>
      </c>
      <c r="H43" s="28">
        <v>55501</v>
      </c>
      <c r="I43" s="28" t="s">
        <v>259</v>
      </c>
      <c r="J43" s="28" t="s">
        <v>69</v>
      </c>
      <c r="K43" s="90" t="s">
        <v>69</v>
      </c>
      <c r="L43" s="92" t="s">
        <v>69</v>
      </c>
      <c r="M43" s="28" t="s">
        <v>77</v>
      </c>
      <c r="N43" s="93" t="s">
        <v>275</v>
      </c>
      <c r="O43" s="93" t="s">
        <v>276</v>
      </c>
      <c r="P43" s="160" t="s">
        <v>145</v>
      </c>
      <c r="Q43" s="160">
        <v>12</v>
      </c>
      <c r="R43" s="160">
        <v>12</v>
      </c>
      <c r="S43" s="160">
        <v>12</v>
      </c>
      <c r="T43" s="160">
        <v>12</v>
      </c>
      <c r="U43" s="166" t="s">
        <v>80</v>
      </c>
      <c r="V43" s="160" t="s">
        <v>74</v>
      </c>
      <c r="W43" s="177">
        <v>0</v>
      </c>
      <c r="X43" s="177">
        <v>22397.47</v>
      </c>
      <c r="Y43" s="177">
        <v>0</v>
      </c>
      <c r="Z43" s="177">
        <v>12000</v>
      </c>
      <c r="AA43" s="179">
        <v>0</v>
      </c>
      <c r="AB43" s="76" t="s">
        <v>69</v>
      </c>
      <c r="AC43" s="179">
        <v>17100</v>
      </c>
      <c r="AD43" s="76" t="s">
        <v>1531</v>
      </c>
      <c r="AE43" s="179">
        <v>0</v>
      </c>
      <c r="AF43" s="183">
        <v>0</v>
      </c>
      <c r="AG43" s="77" t="s">
        <v>69</v>
      </c>
      <c r="AH43" s="183">
        <v>14000</v>
      </c>
      <c r="AI43" s="77" t="s">
        <v>1532</v>
      </c>
      <c r="AJ43" s="183">
        <v>0</v>
      </c>
      <c r="AK43" s="187">
        <v>0</v>
      </c>
      <c r="AL43" s="78" t="s">
        <v>69</v>
      </c>
      <c r="AM43" s="187">
        <v>8000</v>
      </c>
      <c r="AN43" s="78" t="s">
        <v>277</v>
      </c>
      <c r="AO43" s="187">
        <v>0</v>
      </c>
      <c r="AP43" s="191">
        <v>0</v>
      </c>
      <c r="AQ43" s="94" t="s">
        <v>69</v>
      </c>
      <c r="AR43" s="191">
        <v>8000</v>
      </c>
      <c r="AS43" s="108" t="s">
        <v>277</v>
      </c>
      <c r="AT43" s="192">
        <v>0</v>
      </c>
      <c r="AU43" s="193">
        <v>0</v>
      </c>
      <c r="AV43" s="109" t="s">
        <v>69</v>
      </c>
      <c r="AW43" s="193">
        <v>0</v>
      </c>
      <c r="AX43" s="109" t="s">
        <v>69</v>
      </c>
      <c r="AY43" s="177">
        <f t="shared" si="0"/>
        <v>0</v>
      </c>
      <c r="AZ43" s="177">
        <f t="shared" si="1"/>
        <v>81497.47</v>
      </c>
      <c r="BA43" s="93" t="s">
        <v>74</v>
      </c>
      <c r="BB43" s="177">
        <v>0</v>
      </c>
      <c r="BC43" s="177">
        <v>0</v>
      </c>
      <c r="BD43" s="177">
        <v>0</v>
      </c>
      <c r="BE43" s="177">
        <v>0</v>
      </c>
      <c r="BF43" s="177">
        <v>0</v>
      </c>
      <c r="BG43" s="177">
        <v>0</v>
      </c>
    </row>
    <row r="44" spans="1:59" s="89" customFormat="1" ht="47.25" hidden="1" x14ac:dyDescent="0.25">
      <c r="A44" s="28" t="s">
        <v>63</v>
      </c>
      <c r="B44" s="90">
        <v>4</v>
      </c>
      <c r="C44" s="90">
        <v>1</v>
      </c>
      <c r="D44" s="28" t="s">
        <v>278</v>
      </c>
      <c r="E44" s="91" t="s">
        <v>74</v>
      </c>
      <c r="F44" s="90" t="s">
        <v>279</v>
      </c>
      <c r="G44" s="91" t="s">
        <v>100</v>
      </c>
      <c r="H44" s="28">
        <v>55501</v>
      </c>
      <c r="I44" s="28" t="s">
        <v>259</v>
      </c>
      <c r="J44" s="28" t="s">
        <v>69</v>
      </c>
      <c r="K44" s="90" t="s">
        <v>69</v>
      </c>
      <c r="L44" s="92" t="s">
        <v>69</v>
      </c>
      <c r="M44" s="28" t="s">
        <v>108</v>
      </c>
      <c r="N44" s="93" t="s">
        <v>280</v>
      </c>
      <c r="O44" s="93" t="s">
        <v>281</v>
      </c>
      <c r="P44" s="160" t="s">
        <v>145</v>
      </c>
      <c r="Q44" s="160">
        <v>12</v>
      </c>
      <c r="R44" s="160">
        <v>12</v>
      </c>
      <c r="S44" s="160">
        <v>12</v>
      </c>
      <c r="T44" s="160">
        <v>12</v>
      </c>
      <c r="U44" s="166" t="s">
        <v>80</v>
      </c>
      <c r="V44" s="160" t="s">
        <v>74</v>
      </c>
      <c r="W44" s="177">
        <v>0</v>
      </c>
      <c r="X44" s="177">
        <v>206217.89</v>
      </c>
      <c r="Y44" s="177">
        <v>0</v>
      </c>
      <c r="Z44" s="177">
        <v>0</v>
      </c>
      <c r="AA44" s="179">
        <v>0</v>
      </c>
      <c r="AB44" s="76" t="s">
        <v>69</v>
      </c>
      <c r="AC44" s="179">
        <v>221000</v>
      </c>
      <c r="AD44" s="76" t="s">
        <v>282</v>
      </c>
      <c r="AE44" s="179">
        <v>0</v>
      </c>
      <c r="AF44" s="183">
        <v>0</v>
      </c>
      <c r="AG44" s="77" t="s">
        <v>69</v>
      </c>
      <c r="AH44" s="183">
        <v>63000</v>
      </c>
      <c r="AI44" s="77" t="s">
        <v>283</v>
      </c>
      <c r="AJ44" s="183">
        <v>0</v>
      </c>
      <c r="AK44" s="187">
        <v>0</v>
      </c>
      <c r="AL44" s="78" t="s">
        <v>69</v>
      </c>
      <c r="AM44" s="187">
        <v>15000</v>
      </c>
      <c r="AN44" s="78" t="s">
        <v>284</v>
      </c>
      <c r="AO44" s="187">
        <v>0</v>
      </c>
      <c r="AP44" s="191">
        <v>0</v>
      </c>
      <c r="AQ44" s="94" t="s">
        <v>69</v>
      </c>
      <c r="AR44" s="191">
        <v>18000</v>
      </c>
      <c r="AS44" s="108" t="s">
        <v>285</v>
      </c>
      <c r="AT44" s="192">
        <v>0</v>
      </c>
      <c r="AU44" s="193">
        <v>0</v>
      </c>
      <c r="AV44" s="109" t="s">
        <v>69</v>
      </c>
      <c r="AW44" s="193">
        <v>0</v>
      </c>
      <c r="AX44" s="109" t="s">
        <v>69</v>
      </c>
      <c r="AY44" s="177">
        <f t="shared" si="0"/>
        <v>0</v>
      </c>
      <c r="AZ44" s="177">
        <f t="shared" si="1"/>
        <v>523217.89</v>
      </c>
      <c r="BA44" s="93" t="s">
        <v>74</v>
      </c>
      <c r="BB44" s="177">
        <v>0</v>
      </c>
      <c r="BC44" s="177">
        <v>0</v>
      </c>
      <c r="BD44" s="177">
        <v>0</v>
      </c>
      <c r="BE44" s="177">
        <v>0</v>
      </c>
      <c r="BF44" s="177">
        <v>0</v>
      </c>
      <c r="BG44" s="177">
        <v>0</v>
      </c>
    </row>
    <row r="45" spans="1:59" s="89" customFormat="1" ht="47.25" hidden="1" x14ac:dyDescent="0.25">
      <c r="A45" s="28" t="s">
        <v>63</v>
      </c>
      <c r="B45" s="90">
        <v>4</v>
      </c>
      <c r="C45" s="90">
        <v>1</v>
      </c>
      <c r="D45" s="28" t="s">
        <v>286</v>
      </c>
      <c r="E45" s="91" t="s">
        <v>74</v>
      </c>
      <c r="F45" s="90" t="s">
        <v>287</v>
      </c>
      <c r="G45" s="91" t="s">
        <v>67</v>
      </c>
      <c r="H45" s="28">
        <v>55501</v>
      </c>
      <c r="I45" s="28" t="s">
        <v>259</v>
      </c>
      <c r="J45" s="28" t="s">
        <v>108</v>
      </c>
      <c r="K45" s="90" t="s">
        <v>288</v>
      </c>
      <c r="L45" s="92" t="s">
        <v>287</v>
      </c>
      <c r="M45" s="28" t="s">
        <v>69</v>
      </c>
      <c r="N45" s="93" t="s">
        <v>69</v>
      </c>
      <c r="O45" s="93" t="s">
        <v>69</v>
      </c>
      <c r="P45" s="160" t="s">
        <v>74</v>
      </c>
      <c r="Q45" s="160" t="s">
        <v>80</v>
      </c>
      <c r="R45" s="160" t="s">
        <v>80</v>
      </c>
      <c r="S45" s="160" t="s">
        <v>80</v>
      </c>
      <c r="T45" s="160" t="s">
        <v>80</v>
      </c>
      <c r="U45" s="166" t="s">
        <v>80</v>
      </c>
      <c r="V45" s="160" t="s">
        <v>74</v>
      </c>
      <c r="W45" s="177">
        <v>8010</v>
      </c>
      <c r="X45" s="177">
        <v>0</v>
      </c>
      <c r="Y45" s="177">
        <v>0</v>
      </c>
      <c r="Z45" s="177"/>
      <c r="AA45" s="179">
        <v>20000</v>
      </c>
      <c r="AB45" s="76" t="s">
        <v>289</v>
      </c>
      <c r="AC45" s="179">
        <v>0</v>
      </c>
      <c r="AD45" s="76" t="s">
        <v>69</v>
      </c>
      <c r="AE45" s="179">
        <v>0</v>
      </c>
      <c r="AF45" s="183">
        <v>10000</v>
      </c>
      <c r="AG45" s="77" t="s">
        <v>290</v>
      </c>
      <c r="AH45" s="183">
        <v>0</v>
      </c>
      <c r="AI45" s="77" t="s">
        <v>69</v>
      </c>
      <c r="AJ45" s="183">
        <v>0</v>
      </c>
      <c r="AK45" s="187">
        <v>0</v>
      </c>
      <c r="AL45" s="78" t="s">
        <v>69</v>
      </c>
      <c r="AM45" s="187">
        <v>0</v>
      </c>
      <c r="AN45" s="78" t="s">
        <v>69</v>
      </c>
      <c r="AO45" s="187">
        <v>0</v>
      </c>
      <c r="AP45" s="191">
        <v>0</v>
      </c>
      <c r="AQ45" s="94" t="s">
        <v>69</v>
      </c>
      <c r="AR45" s="191">
        <v>0</v>
      </c>
      <c r="AS45" s="108" t="s">
        <v>69</v>
      </c>
      <c r="AT45" s="192">
        <v>0</v>
      </c>
      <c r="AU45" s="193">
        <v>0</v>
      </c>
      <c r="AV45" s="109" t="s">
        <v>69</v>
      </c>
      <c r="AW45" s="193">
        <v>0</v>
      </c>
      <c r="AX45" s="109" t="s">
        <v>69</v>
      </c>
      <c r="AY45" s="177">
        <f t="shared" si="0"/>
        <v>38010</v>
      </c>
      <c r="AZ45" s="177">
        <f t="shared" si="1"/>
        <v>0</v>
      </c>
      <c r="BA45" s="93" t="s">
        <v>74</v>
      </c>
      <c r="BB45" s="177">
        <v>0</v>
      </c>
      <c r="BC45" s="177">
        <v>0</v>
      </c>
      <c r="BD45" s="177">
        <v>0</v>
      </c>
      <c r="BE45" s="177">
        <v>0</v>
      </c>
      <c r="BF45" s="177">
        <v>0</v>
      </c>
      <c r="BG45" s="177">
        <v>0</v>
      </c>
    </row>
    <row r="46" spans="1:59" s="89" customFormat="1" ht="63" hidden="1" x14ac:dyDescent="0.25">
      <c r="A46" s="28" t="s">
        <v>63</v>
      </c>
      <c r="B46" s="90">
        <v>4</v>
      </c>
      <c r="C46" s="90">
        <v>1</v>
      </c>
      <c r="D46" s="28" t="s">
        <v>291</v>
      </c>
      <c r="E46" s="91" t="s">
        <v>74</v>
      </c>
      <c r="F46" s="90" t="s">
        <v>66</v>
      </c>
      <c r="G46" s="91" t="s">
        <v>67</v>
      </c>
      <c r="H46" s="28">
        <v>55501</v>
      </c>
      <c r="I46" s="28" t="s">
        <v>259</v>
      </c>
      <c r="J46" s="28" t="s">
        <v>69</v>
      </c>
      <c r="K46" s="90" t="s">
        <v>69</v>
      </c>
      <c r="L46" s="92" t="s">
        <v>69</v>
      </c>
      <c r="M46" s="28" t="s">
        <v>70</v>
      </c>
      <c r="N46" s="93" t="s">
        <v>292</v>
      </c>
      <c r="O46" s="93" t="s">
        <v>293</v>
      </c>
      <c r="P46" s="160" t="s">
        <v>74</v>
      </c>
      <c r="Q46" s="160">
        <v>7</v>
      </c>
      <c r="R46" s="160">
        <v>7</v>
      </c>
      <c r="S46" s="160">
        <v>7</v>
      </c>
      <c r="T46" s="160">
        <v>7</v>
      </c>
      <c r="U46" s="166" t="s">
        <v>80</v>
      </c>
      <c r="V46" s="160" t="s">
        <v>74</v>
      </c>
      <c r="W46" s="177">
        <v>0</v>
      </c>
      <c r="X46" s="177">
        <v>14578.57</v>
      </c>
      <c r="Y46" s="177">
        <v>0</v>
      </c>
      <c r="Z46" s="177">
        <v>7184</v>
      </c>
      <c r="AA46" s="179">
        <v>0</v>
      </c>
      <c r="AB46" s="76" t="s">
        <v>69</v>
      </c>
      <c r="AC46" s="179">
        <v>4500</v>
      </c>
      <c r="AD46" s="76" t="s">
        <v>294</v>
      </c>
      <c r="AE46" s="179">
        <v>0</v>
      </c>
      <c r="AF46" s="183">
        <v>0</v>
      </c>
      <c r="AG46" s="77" t="s">
        <v>69</v>
      </c>
      <c r="AH46" s="183">
        <v>5000</v>
      </c>
      <c r="AI46" s="77" t="s">
        <v>294</v>
      </c>
      <c r="AJ46" s="183">
        <v>0</v>
      </c>
      <c r="AK46" s="187">
        <v>0</v>
      </c>
      <c r="AL46" s="78" t="s">
        <v>69</v>
      </c>
      <c r="AM46" s="187">
        <v>5000</v>
      </c>
      <c r="AN46" s="78" t="s">
        <v>294</v>
      </c>
      <c r="AO46" s="187">
        <v>0</v>
      </c>
      <c r="AP46" s="191">
        <v>0</v>
      </c>
      <c r="AQ46" s="94" t="s">
        <v>69</v>
      </c>
      <c r="AR46" s="191">
        <v>5000</v>
      </c>
      <c r="AS46" s="108" t="s">
        <v>294</v>
      </c>
      <c r="AT46" s="192">
        <v>0</v>
      </c>
      <c r="AU46" s="193">
        <v>0</v>
      </c>
      <c r="AV46" s="109" t="s">
        <v>69</v>
      </c>
      <c r="AW46" s="193">
        <v>0</v>
      </c>
      <c r="AX46" s="109" t="s">
        <v>69</v>
      </c>
      <c r="AY46" s="177">
        <f t="shared" si="0"/>
        <v>0</v>
      </c>
      <c r="AZ46" s="177">
        <f t="shared" si="1"/>
        <v>41262.57</v>
      </c>
      <c r="BA46" s="93" t="s">
        <v>74</v>
      </c>
      <c r="BB46" s="177">
        <v>0</v>
      </c>
      <c r="BC46" s="177">
        <v>0</v>
      </c>
      <c r="BD46" s="177">
        <v>0</v>
      </c>
      <c r="BE46" s="177">
        <v>0</v>
      </c>
      <c r="BF46" s="177">
        <v>0</v>
      </c>
      <c r="BG46" s="177">
        <v>0</v>
      </c>
    </row>
    <row r="47" spans="1:59" s="89" customFormat="1" ht="47.25" hidden="1" x14ac:dyDescent="0.25">
      <c r="A47" s="28" t="s">
        <v>87</v>
      </c>
      <c r="B47" s="90">
        <v>4</v>
      </c>
      <c r="C47" s="90">
        <v>1</v>
      </c>
      <c r="D47" s="28" t="s">
        <v>295</v>
      </c>
      <c r="E47" s="91" t="s">
        <v>74</v>
      </c>
      <c r="F47" s="90" t="s">
        <v>76</v>
      </c>
      <c r="G47" s="91" t="s">
        <v>67</v>
      </c>
      <c r="H47" s="28">
        <v>11401</v>
      </c>
      <c r="I47" s="28" t="s">
        <v>238</v>
      </c>
      <c r="J47" s="28" t="s">
        <v>69</v>
      </c>
      <c r="K47" s="90" t="s">
        <v>69</v>
      </c>
      <c r="L47" s="92" t="s">
        <v>69</v>
      </c>
      <c r="M47" s="28" t="s">
        <v>77</v>
      </c>
      <c r="N47" s="93" t="s">
        <v>296</v>
      </c>
      <c r="O47" s="93" t="s">
        <v>76</v>
      </c>
      <c r="P47" s="160" t="s">
        <v>145</v>
      </c>
      <c r="Q47" s="160">
        <v>3</v>
      </c>
      <c r="R47" s="160" t="s">
        <v>80</v>
      </c>
      <c r="S47" s="160" t="s">
        <v>80</v>
      </c>
      <c r="T47" s="160" t="s">
        <v>80</v>
      </c>
      <c r="U47" s="166" t="s">
        <v>80</v>
      </c>
      <c r="V47" s="160" t="s">
        <v>74</v>
      </c>
      <c r="W47" s="177">
        <v>0</v>
      </c>
      <c r="X47" s="177">
        <v>38914.89</v>
      </c>
      <c r="Y47" s="177">
        <v>0</v>
      </c>
      <c r="Z47" s="177">
        <v>37658.19</v>
      </c>
      <c r="AA47" s="179">
        <v>0</v>
      </c>
      <c r="AB47" s="76" t="s">
        <v>69</v>
      </c>
      <c r="AC47" s="179">
        <v>1500</v>
      </c>
      <c r="AD47" s="76" t="s">
        <v>1510</v>
      </c>
      <c r="AE47" s="179">
        <v>0</v>
      </c>
      <c r="AF47" s="183">
        <v>0</v>
      </c>
      <c r="AG47" s="77" t="s">
        <v>69</v>
      </c>
      <c r="AH47" s="183">
        <v>0</v>
      </c>
      <c r="AI47" s="77" t="s">
        <v>69</v>
      </c>
      <c r="AJ47" s="183">
        <v>0</v>
      </c>
      <c r="AK47" s="187">
        <v>0</v>
      </c>
      <c r="AL47" s="78" t="s">
        <v>69</v>
      </c>
      <c r="AM47" s="187">
        <v>0</v>
      </c>
      <c r="AN47" s="78" t="s">
        <v>69</v>
      </c>
      <c r="AO47" s="187">
        <v>0</v>
      </c>
      <c r="AP47" s="191">
        <v>0</v>
      </c>
      <c r="AQ47" s="94" t="s">
        <v>69</v>
      </c>
      <c r="AR47" s="191">
        <v>0</v>
      </c>
      <c r="AS47" s="108" t="s">
        <v>69</v>
      </c>
      <c r="AT47" s="192">
        <v>0</v>
      </c>
      <c r="AU47" s="193">
        <v>0</v>
      </c>
      <c r="AV47" s="109" t="s">
        <v>69</v>
      </c>
      <c r="AW47" s="193">
        <v>0</v>
      </c>
      <c r="AX47" s="109" t="s">
        <v>69</v>
      </c>
      <c r="AY47" s="177">
        <f t="shared" si="0"/>
        <v>0</v>
      </c>
      <c r="AZ47" s="177">
        <f t="shared" si="1"/>
        <v>78073.08</v>
      </c>
      <c r="BA47" s="93" t="s">
        <v>74</v>
      </c>
      <c r="BB47" s="177">
        <v>0</v>
      </c>
      <c r="BC47" s="177">
        <v>0</v>
      </c>
      <c r="BD47" s="177">
        <v>0</v>
      </c>
      <c r="BE47" s="177">
        <v>0</v>
      </c>
      <c r="BF47" s="177">
        <v>0</v>
      </c>
      <c r="BG47" s="177">
        <v>0</v>
      </c>
    </row>
    <row r="48" spans="1:59" s="89" customFormat="1" ht="78.75" hidden="1" x14ac:dyDescent="0.25">
      <c r="A48" s="28" t="s">
        <v>63</v>
      </c>
      <c r="B48" s="90">
        <v>4</v>
      </c>
      <c r="C48" s="90">
        <v>1</v>
      </c>
      <c r="D48" s="28" t="s">
        <v>297</v>
      </c>
      <c r="E48" s="91" t="s">
        <v>83</v>
      </c>
      <c r="F48" s="90" t="s">
        <v>66</v>
      </c>
      <c r="G48" s="91" t="s">
        <v>67</v>
      </c>
      <c r="H48" s="28">
        <v>42401</v>
      </c>
      <c r="I48" s="28" t="s">
        <v>298</v>
      </c>
      <c r="J48" s="28" t="s">
        <v>69</v>
      </c>
      <c r="K48" s="90" t="s">
        <v>69</v>
      </c>
      <c r="L48" s="92" t="s">
        <v>69</v>
      </c>
      <c r="M48" s="28" t="s">
        <v>70</v>
      </c>
      <c r="N48" s="93" t="s">
        <v>299</v>
      </c>
      <c r="O48" s="93" t="s">
        <v>300</v>
      </c>
      <c r="P48" s="160" t="s">
        <v>145</v>
      </c>
      <c r="Q48" s="160">
        <v>6</v>
      </c>
      <c r="R48" s="160">
        <v>6</v>
      </c>
      <c r="S48" s="160">
        <v>6</v>
      </c>
      <c r="T48" s="160">
        <v>6</v>
      </c>
      <c r="U48" s="166" t="s">
        <v>80</v>
      </c>
      <c r="V48" s="160" t="s">
        <v>74</v>
      </c>
      <c r="W48" s="177">
        <v>0</v>
      </c>
      <c r="X48" s="177">
        <v>0</v>
      </c>
      <c r="Y48" s="177">
        <v>0</v>
      </c>
      <c r="Z48" s="177">
        <v>1000</v>
      </c>
      <c r="AA48" s="179">
        <v>0</v>
      </c>
      <c r="AB48" s="76" t="s">
        <v>69</v>
      </c>
      <c r="AC48" s="179">
        <v>800</v>
      </c>
      <c r="AD48" s="76" t="s">
        <v>301</v>
      </c>
      <c r="AE48" s="179">
        <v>0</v>
      </c>
      <c r="AF48" s="183">
        <v>0</v>
      </c>
      <c r="AG48" s="77" t="s">
        <v>69</v>
      </c>
      <c r="AH48" s="183">
        <v>800</v>
      </c>
      <c r="AI48" s="77" t="s">
        <v>301</v>
      </c>
      <c r="AJ48" s="183">
        <v>0</v>
      </c>
      <c r="AK48" s="187">
        <v>0</v>
      </c>
      <c r="AL48" s="78" t="s">
        <v>69</v>
      </c>
      <c r="AM48" s="187">
        <v>800</v>
      </c>
      <c r="AN48" s="78" t="s">
        <v>301</v>
      </c>
      <c r="AO48" s="187">
        <v>0</v>
      </c>
      <c r="AP48" s="191">
        <v>0</v>
      </c>
      <c r="AQ48" s="94" t="s">
        <v>69</v>
      </c>
      <c r="AR48" s="191">
        <v>800</v>
      </c>
      <c r="AS48" s="108" t="s">
        <v>301</v>
      </c>
      <c r="AT48" s="192">
        <v>0</v>
      </c>
      <c r="AU48" s="193">
        <v>0</v>
      </c>
      <c r="AV48" s="109" t="s">
        <v>69</v>
      </c>
      <c r="AW48" s="193">
        <v>0</v>
      </c>
      <c r="AX48" s="109" t="s">
        <v>69</v>
      </c>
      <c r="AY48" s="177">
        <f t="shared" si="0"/>
        <v>0</v>
      </c>
      <c r="AZ48" s="177">
        <f t="shared" si="1"/>
        <v>4200</v>
      </c>
      <c r="BA48" s="93" t="s">
        <v>74</v>
      </c>
      <c r="BB48" s="177">
        <v>0</v>
      </c>
      <c r="BC48" s="177">
        <v>0</v>
      </c>
      <c r="BD48" s="177">
        <v>0</v>
      </c>
      <c r="BE48" s="177">
        <v>0</v>
      </c>
      <c r="BF48" s="177">
        <v>0</v>
      </c>
      <c r="BG48" s="177">
        <v>0</v>
      </c>
    </row>
    <row r="49" spans="1:59" s="89" customFormat="1" ht="78.75" hidden="1" x14ac:dyDescent="0.25">
      <c r="A49" s="28" t="s">
        <v>63</v>
      </c>
      <c r="B49" s="90">
        <v>4</v>
      </c>
      <c r="C49" s="90">
        <v>1</v>
      </c>
      <c r="D49" s="28" t="s">
        <v>302</v>
      </c>
      <c r="E49" s="91" t="s">
        <v>65</v>
      </c>
      <c r="F49" s="90" t="s">
        <v>79</v>
      </c>
      <c r="G49" s="91" t="s">
        <v>67</v>
      </c>
      <c r="H49" s="28">
        <v>42401</v>
      </c>
      <c r="I49" s="28" t="s">
        <v>298</v>
      </c>
      <c r="J49" s="28" t="s">
        <v>69</v>
      </c>
      <c r="K49" s="90" t="s">
        <v>69</v>
      </c>
      <c r="L49" s="92" t="s">
        <v>69</v>
      </c>
      <c r="M49" s="28" t="s">
        <v>77</v>
      </c>
      <c r="N49" s="93" t="s">
        <v>303</v>
      </c>
      <c r="O49" s="93" t="s">
        <v>304</v>
      </c>
      <c r="P49" s="160" t="s">
        <v>145</v>
      </c>
      <c r="Q49" s="160">
        <v>6</v>
      </c>
      <c r="R49" s="160">
        <v>6</v>
      </c>
      <c r="S49" s="160">
        <v>6</v>
      </c>
      <c r="T49" s="160">
        <v>6</v>
      </c>
      <c r="U49" s="166" t="s">
        <v>80</v>
      </c>
      <c r="V49" s="160" t="s">
        <v>74</v>
      </c>
      <c r="W49" s="177">
        <v>0</v>
      </c>
      <c r="X49" s="177">
        <v>7558.51</v>
      </c>
      <c r="Y49" s="177">
        <v>0</v>
      </c>
      <c r="Z49" s="177">
        <v>1000</v>
      </c>
      <c r="AA49" s="179">
        <v>0</v>
      </c>
      <c r="AB49" s="76" t="s">
        <v>69</v>
      </c>
      <c r="AC49" s="179">
        <v>500</v>
      </c>
      <c r="AD49" s="76" t="s">
        <v>1533</v>
      </c>
      <c r="AE49" s="179">
        <v>0</v>
      </c>
      <c r="AF49" s="183">
        <v>0</v>
      </c>
      <c r="AG49" s="77" t="s">
        <v>69</v>
      </c>
      <c r="AH49" s="183">
        <v>500</v>
      </c>
      <c r="AI49" s="77" t="s">
        <v>301</v>
      </c>
      <c r="AJ49" s="183">
        <v>0</v>
      </c>
      <c r="AK49" s="187">
        <v>0</v>
      </c>
      <c r="AL49" s="78" t="s">
        <v>69</v>
      </c>
      <c r="AM49" s="187">
        <v>500</v>
      </c>
      <c r="AN49" s="78" t="s">
        <v>301</v>
      </c>
      <c r="AO49" s="187">
        <v>0</v>
      </c>
      <c r="AP49" s="191">
        <v>0</v>
      </c>
      <c r="AQ49" s="94" t="s">
        <v>69</v>
      </c>
      <c r="AR49" s="191">
        <v>500</v>
      </c>
      <c r="AS49" s="108" t="s">
        <v>301</v>
      </c>
      <c r="AT49" s="192">
        <v>0</v>
      </c>
      <c r="AU49" s="193">
        <v>0</v>
      </c>
      <c r="AV49" s="109" t="s">
        <v>69</v>
      </c>
      <c r="AW49" s="193">
        <v>0</v>
      </c>
      <c r="AX49" s="109" t="s">
        <v>69</v>
      </c>
      <c r="AY49" s="177">
        <f t="shared" si="0"/>
        <v>0</v>
      </c>
      <c r="AZ49" s="177">
        <f t="shared" si="1"/>
        <v>10558.51</v>
      </c>
      <c r="BA49" s="93" t="s">
        <v>74</v>
      </c>
      <c r="BB49" s="177">
        <v>0</v>
      </c>
      <c r="BC49" s="177">
        <v>0</v>
      </c>
      <c r="BD49" s="177">
        <v>0</v>
      </c>
      <c r="BE49" s="177">
        <v>0</v>
      </c>
      <c r="BF49" s="177">
        <v>0</v>
      </c>
      <c r="BG49" s="177">
        <v>0</v>
      </c>
    </row>
    <row r="50" spans="1:59" s="89" customFormat="1" ht="110.25" hidden="1" x14ac:dyDescent="0.25">
      <c r="A50" s="28" t="s">
        <v>63</v>
      </c>
      <c r="B50" s="90">
        <v>4</v>
      </c>
      <c r="C50" s="90">
        <v>1</v>
      </c>
      <c r="D50" s="28" t="s">
        <v>305</v>
      </c>
      <c r="E50" s="91" t="s">
        <v>65</v>
      </c>
      <c r="F50" s="90" t="s">
        <v>66</v>
      </c>
      <c r="G50" s="91" t="s">
        <v>67</v>
      </c>
      <c r="H50" s="28">
        <v>42403</v>
      </c>
      <c r="I50" s="28" t="s">
        <v>306</v>
      </c>
      <c r="J50" s="28" t="s">
        <v>69</v>
      </c>
      <c r="K50" s="90" t="s">
        <v>69</v>
      </c>
      <c r="L50" s="92" t="s">
        <v>69</v>
      </c>
      <c r="M50" s="28" t="s">
        <v>70</v>
      </c>
      <c r="N50" s="93" t="s">
        <v>307</v>
      </c>
      <c r="O50" s="93" t="s">
        <v>308</v>
      </c>
      <c r="P50" s="160" t="s">
        <v>145</v>
      </c>
      <c r="Q50" s="160">
        <v>6</v>
      </c>
      <c r="R50" s="160">
        <v>6</v>
      </c>
      <c r="S50" s="160">
        <v>6</v>
      </c>
      <c r="T50" s="160">
        <v>6</v>
      </c>
      <c r="U50" s="166" t="s">
        <v>80</v>
      </c>
      <c r="V50" s="160" t="s">
        <v>74</v>
      </c>
      <c r="W50" s="177">
        <v>0</v>
      </c>
      <c r="X50" s="177">
        <v>9111.91</v>
      </c>
      <c r="Y50" s="177">
        <v>0</v>
      </c>
      <c r="Z50" s="177">
        <v>1500</v>
      </c>
      <c r="AA50" s="179">
        <v>0</v>
      </c>
      <c r="AB50" s="76" t="s">
        <v>69</v>
      </c>
      <c r="AC50" s="179">
        <v>6000</v>
      </c>
      <c r="AD50" s="76" t="s">
        <v>309</v>
      </c>
      <c r="AE50" s="179">
        <v>0</v>
      </c>
      <c r="AF50" s="183">
        <v>0</v>
      </c>
      <c r="AG50" s="77" t="s">
        <v>69</v>
      </c>
      <c r="AH50" s="183">
        <v>800</v>
      </c>
      <c r="AI50" s="77" t="s">
        <v>301</v>
      </c>
      <c r="AJ50" s="183">
        <v>0</v>
      </c>
      <c r="AK50" s="187">
        <v>0</v>
      </c>
      <c r="AL50" s="78" t="s">
        <v>69</v>
      </c>
      <c r="AM50" s="187">
        <v>800</v>
      </c>
      <c r="AN50" s="78" t="s">
        <v>301</v>
      </c>
      <c r="AO50" s="187">
        <v>0</v>
      </c>
      <c r="AP50" s="191">
        <v>0</v>
      </c>
      <c r="AQ50" s="94" t="s">
        <v>69</v>
      </c>
      <c r="AR50" s="191">
        <v>800</v>
      </c>
      <c r="AS50" s="108" t="s">
        <v>301</v>
      </c>
      <c r="AT50" s="192">
        <v>0</v>
      </c>
      <c r="AU50" s="193">
        <v>0</v>
      </c>
      <c r="AV50" s="109" t="s">
        <v>69</v>
      </c>
      <c r="AW50" s="193">
        <v>0</v>
      </c>
      <c r="AX50" s="109" t="s">
        <v>69</v>
      </c>
      <c r="AY50" s="177">
        <f t="shared" si="0"/>
        <v>0</v>
      </c>
      <c r="AZ50" s="177">
        <f t="shared" si="1"/>
        <v>19011.91</v>
      </c>
      <c r="BA50" s="93" t="s">
        <v>74</v>
      </c>
      <c r="BB50" s="177">
        <v>0</v>
      </c>
      <c r="BC50" s="177">
        <v>0</v>
      </c>
      <c r="BD50" s="177">
        <v>0</v>
      </c>
      <c r="BE50" s="177">
        <v>0</v>
      </c>
      <c r="BF50" s="177">
        <v>0</v>
      </c>
      <c r="BG50" s="177">
        <v>0</v>
      </c>
    </row>
    <row r="51" spans="1:59" s="89" customFormat="1" ht="78.75" hidden="1" x14ac:dyDescent="0.25">
      <c r="A51" s="28" t="s">
        <v>63</v>
      </c>
      <c r="B51" s="90">
        <v>4</v>
      </c>
      <c r="C51" s="90">
        <v>1</v>
      </c>
      <c r="D51" s="28" t="s">
        <v>310</v>
      </c>
      <c r="E51" s="91" t="s">
        <v>65</v>
      </c>
      <c r="F51" s="90" t="s">
        <v>76</v>
      </c>
      <c r="G51" s="91" t="s">
        <v>67</v>
      </c>
      <c r="H51" s="28">
        <v>42403</v>
      </c>
      <c r="I51" s="28" t="s">
        <v>306</v>
      </c>
      <c r="J51" s="28" t="s">
        <v>69</v>
      </c>
      <c r="K51" s="90" t="s">
        <v>69</v>
      </c>
      <c r="L51" s="92" t="s">
        <v>69</v>
      </c>
      <c r="M51" s="28" t="s">
        <v>77</v>
      </c>
      <c r="N51" s="93" t="s">
        <v>311</v>
      </c>
      <c r="O51" s="93" t="s">
        <v>312</v>
      </c>
      <c r="P51" s="160" t="s">
        <v>145</v>
      </c>
      <c r="Q51" s="160">
        <v>6</v>
      </c>
      <c r="R51" s="160">
        <v>6</v>
      </c>
      <c r="S51" s="160">
        <v>6</v>
      </c>
      <c r="T51" s="160">
        <v>6</v>
      </c>
      <c r="U51" s="166" t="s">
        <v>80</v>
      </c>
      <c r="V51" s="160" t="s">
        <v>74</v>
      </c>
      <c r="W51" s="177">
        <v>0</v>
      </c>
      <c r="X51" s="177">
        <v>17237.39</v>
      </c>
      <c r="Y51" s="177">
        <v>0</v>
      </c>
      <c r="Z51" s="177">
        <v>2000</v>
      </c>
      <c r="AA51" s="179">
        <v>0</v>
      </c>
      <c r="AB51" s="76" t="s">
        <v>69</v>
      </c>
      <c r="AC51" s="179">
        <v>1100</v>
      </c>
      <c r="AD51" s="76" t="s">
        <v>1534</v>
      </c>
      <c r="AE51" s="179">
        <v>0</v>
      </c>
      <c r="AF51" s="183">
        <v>0</v>
      </c>
      <c r="AG51" s="77" t="s">
        <v>69</v>
      </c>
      <c r="AH51" s="183">
        <v>1000</v>
      </c>
      <c r="AI51" s="77" t="s">
        <v>301</v>
      </c>
      <c r="AJ51" s="183">
        <v>0</v>
      </c>
      <c r="AK51" s="187">
        <v>0</v>
      </c>
      <c r="AL51" s="78" t="s">
        <v>69</v>
      </c>
      <c r="AM51" s="187">
        <v>18600</v>
      </c>
      <c r="AN51" s="78" t="s">
        <v>1535</v>
      </c>
      <c r="AO51" s="187">
        <v>0</v>
      </c>
      <c r="AP51" s="191">
        <v>0</v>
      </c>
      <c r="AQ51" s="94" t="s">
        <v>69</v>
      </c>
      <c r="AR51" s="191">
        <v>1000</v>
      </c>
      <c r="AS51" s="108" t="s">
        <v>301</v>
      </c>
      <c r="AT51" s="192">
        <v>0</v>
      </c>
      <c r="AU51" s="193">
        <v>0</v>
      </c>
      <c r="AV51" s="109" t="s">
        <v>69</v>
      </c>
      <c r="AW51" s="193">
        <v>0</v>
      </c>
      <c r="AX51" s="109" t="s">
        <v>69</v>
      </c>
      <c r="AY51" s="177">
        <f t="shared" si="0"/>
        <v>0</v>
      </c>
      <c r="AZ51" s="177">
        <f t="shared" si="1"/>
        <v>40937.39</v>
      </c>
      <c r="BA51" s="93" t="s">
        <v>74</v>
      </c>
      <c r="BB51" s="177">
        <v>0</v>
      </c>
      <c r="BC51" s="177">
        <v>0</v>
      </c>
      <c r="BD51" s="177">
        <v>0</v>
      </c>
      <c r="BE51" s="177">
        <v>0</v>
      </c>
      <c r="BF51" s="177">
        <v>0</v>
      </c>
      <c r="BG51" s="177">
        <v>0</v>
      </c>
    </row>
    <row r="52" spans="1:59" s="89" customFormat="1" ht="63" hidden="1" x14ac:dyDescent="0.25">
      <c r="A52" s="28" t="s">
        <v>63</v>
      </c>
      <c r="B52" s="90">
        <v>4</v>
      </c>
      <c r="C52" s="90">
        <v>1</v>
      </c>
      <c r="D52" s="28" t="s">
        <v>313</v>
      </c>
      <c r="E52" s="91" t="s">
        <v>83</v>
      </c>
      <c r="F52" s="90" t="s">
        <v>66</v>
      </c>
      <c r="G52" s="91" t="s">
        <v>67</v>
      </c>
      <c r="H52" s="28">
        <v>42406</v>
      </c>
      <c r="I52" s="28" t="s">
        <v>314</v>
      </c>
      <c r="J52" s="28" t="s">
        <v>69</v>
      </c>
      <c r="K52" s="90" t="s">
        <v>69</v>
      </c>
      <c r="L52" s="92" t="s">
        <v>69</v>
      </c>
      <c r="M52" s="28" t="s">
        <v>70</v>
      </c>
      <c r="N52" s="93" t="s">
        <v>315</v>
      </c>
      <c r="O52" s="93" t="s">
        <v>316</v>
      </c>
      <c r="P52" s="160" t="s">
        <v>145</v>
      </c>
      <c r="Q52" s="160">
        <v>6</v>
      </c>
      <c r="R52" s="160">
        <v>6</v>
      </c>
      <c r="S52" s="160">
        <v>6</v>
      </c>
      <c r="T52" s="160">
        <v>6</v>
      </c>
      <c r="U52" s="166" t="s">
        <v>80</v>
      </c>
      <c r="V52" s="160" t="s">
        <v>74</v>
      </c>
      <c r="W52" s="177">
        <v>0</v>
      </c>
      <c r="X52" s="177">
        <v>3236.07</v>
      </c>
      <c r="Y52" s="177">
        <v>0</v>
      </c>
      <c r="Z52" s="177">
        <v>1500</v>
      </c>
      <c r="AA52" s="179">
        <v>0</v>
      </c>
      <c r="AB52" s="76" t="s">
        <v>69</v>
      </c>
      <c r="AC52" s="179">
        <v>1000</v>
      </c>
      <c r="AD52" s="76" t="s">
        <v>301</v>
      </c>
      <c r="AE52" s="179">
        <v>0</v>
      </c>
      <c r="AF52" s="183">
        <v>0</v>
      </c>
      <c r="AG52" s="77" t="s">
        <v>69</v>
      </c>
      <c r="AH52" s="183">
        <v>1000</v>
      </c>
      <c r="AI52" s="77" t="s">
        <v>301</v>
      </c>
      <c r="AJ52" s="183">
        <v>0</v>
      </c>
      <c r="AK52" s="187">
        <v>0</v>
      </c>
      <c r="AL52" s="78" t="s">
        <v>69</v>
      </c>
      <c r="AM52" s="187">
        <v>1000</v>
      </c>
      <c r="AN52" s="78" t="s">
        <v>301</v>
      </c>
      <c r="AO52" s="187">
        <v>0</v>
      </c>
      <c r="AP52" s="191">
        <v>0</v>
      </c>
      <c r="AQ52" s="94" t="s">
        <v>69</v>
      </c>
      <c r="AR52" s="191">
        <v>1000</v>
      </c>
      <c r="AS52" s="108" t="s">
        <v>301</v>
      </c>
      <c r="AT52" s="192">
        <v>0</v>
      </c>
      <c r="AU52" s="193">
        <v>0</v>
      </c>
      <c r="AV52" s="109" t="s">
        <v>69</v>
      </c>
      <c r="AW52" s="193">
        <v>0</v>
      </c>
      <c r="AX52" s="109" t="s">
        <v>69</v>
      </c>
      <c r="AY52" s="177">
        <f t="shared" si="0"/>
        <v>0</v>
      </c>
      <c r="AZ52" s="177">
        <f t="shared" si="1"/>
        <v>8736.07</v>
      </c>
      <c r="BA52" s="93" t="s">
        <v>74</v>
      </c>
      <c r="BB52" s="177">
        <v>0</v>
      </c>
      <c r="BC52" s="177">
        <v>0</v>
      </c>
      <c r="BD52" s="177">
        <v>0</v>
      </c>
      <c r="BE52" s="177">
        <v>0</v>
      </c>
      <c r="BF52" s="177">
        <v>0</v>
      </c>
      <c r="BG52" s="177">
        <v>0</v>
      </c>
    </row>
    <row r="53" spans="1:59" s="89" customFormat="1" ht="78.75" hidden="1" x14ac:dyDescent="0.25">
      <c r="A53" s="28" t="s">
        <v>63</v>
      </c>
      <c r="B53" s="90">
        <v>4</v>
      </c>
      <c r="C53" s="90">
        <v>1</v>
      </c>
      <c r="D53" s="28" t="s">
        <v>317</v>
      </c>
      <c r="E53" s="91" t="s">
        <v>65</v>
      </c>
      <c r="F53" s="90" t="s">
        <v>76</v>
      </c>
      <c r="G53" s="91" t="s">
        <v>67</v>
      </c>
      <c r="H53" s="28">
        <v>42406</v>
      </c>
      <c r="I53" s="28" t="s">
        <v>314</v>
      </c>
      <c r="J53" s="28" t="s">
        <v>69</v>
      </c>
      <c r="K53" s="90" t="s">
        <v>69</v>
      </c>
      <c r="L53" s="92" t="s">
        <v>69</v>
      </c>
      <c r="M53" s="28" t="s">
        <v>77</v>
      </c>
      <c r="N53" s="93" t="s">
        <v>318</v>
      </c>
      <c r="O53" s="93" t="s">
        <v>319</v>
      </c>
      <c r="P53" s="160" t="s">
        <v>145</v>
      </c>
      <c r="Q53" s="160">
        <v>6</v>
      </c>
      <c r="R53" s="160">
        <v>6</v>
      </c>
      <c r="S53" s="160">
        <v>6</v>
      </c>
      <c r="T53" s="160">
        <v>6</v>
      </c>
      <c r="U53" s="166" t="s">
        <v>80</v>
      </c>
      <c r="V53" s="160" t="s">
        <v>74</v>
      </c>
      <c r="W53" s="177">
        <v>0</v>
      </c>
      <c r="X53" s="177">
        <v>2545.0700000000002</v>
      </c>
      <c r="Y53" s="177">
        <v>0</v>
      </c>
      <c r="Z53" s="177">
        <v>2000</v>
      </c>
      <c r="AA53" s="179">
        <v>0</v>
      </c>
      <c r="AB53" s="76" t="s">
        <v>69</v>
      </c>
      <c r="AC53" s="179">
        <v>5000</v>
      </c>
      <c r="AD53" s="76" t="s">
        <v>320</v>
      </c>
      <c r="AE53" s="179">
        <v>0</v>
      </c>
      <c r="AF53" s="183">
        <v>0</v>
      </c>
      <c r="AG53" s="77" t="s">
        <v>69</v>
      </c>
      <c r="AH53" s="183">
        <v>1500</v>
      </c>
      <c r="AI53" s="77" t="s">
        <v>301</v>
      </c>
      <c r="AJ53" s="183">
        <v>0</v>
      </c>
      <c r="AK53" s="187">
        <v>0</v>
      </c>
      <c r="AL53" s="78" t="s">
        <v>69</v>
      </c>
      <c r="AM53" s="187">
        <v>1500</v>
      </c>
      <c r="AN53" s="78" t="s">
        <v>301</v>
      </c>
      <c r="AO53" s="187">
        <v>0</v>
      </c>
      <c r="AP53" s="191">
        <v>0</v>
      </c>
      <c r="AQ53" s="94" t="s">
        <v>69</v>
      </c>
      <c r="AR53" s="191">
        <v>1500</v>
      </c>
      <c r="AS53" s="108" t="s">
        <v>301</v>
      </c>
      <c r="AT53" s="192">
        <v>0</v>
      </c>
      <c r="AU53" s="193">
        <v>0</v>
      </c>
      <c r="AV53" s="109" t="s">
        <v>69</v>
      </c>
      <c r="AW53" s="193">
        <v>0</v>
      </c>
      <c r="AX53" s="109" t="s">
        <v>69</v>
      </c>
      <c r="AY53" s="177">
        <f t="shared" si="0"/>
        <v>0</v>
      </c>
      <c r="AZ53" s="177">
        <f t="shared" si="1"/>
        <v>14045.07</v>
      </c>
      <c r="BA53" s="93" t="s">
        <v>74</v>
      </c>
      <c r="BB53" s="177">
        <v>0</v>
      </c>
      <c r="BC53" s="177">
        <v>0</v>
      </c>
      <c r="BD53" s="177">
        <v>0</v>
      </c>
      <c r="BE53" s="177">
        <v>0</v>
      </c>
      <c r="BF53" s="177">
        <v>0</v>
      </c>
      <c r="BG53" s="177">
        <v>0</v>
      </c>
    </row>
    <row r="54" spans="1:59" s="89" customFormat="1" ht="63" hidden="1" x14ac:dyDescent="0.25">
      <c r="A54" s="28" t="s">
        <v>63</v>
      </c>
      <c r="B54" s="90">
        <v>4</v>
      </c>
      <c r="C54" s="90">
        <v>1</v>
      </c>
      <c r="D54" s="28" t="s">
        <v>321</v>
      </c>
      <c r="E54" s="91" t="s">
        <v>145</v>
      </c>
      <c r="F54" s="90" t="s">
        <v>66</v>
      </c>
      <c r="G54" s="91" t="s">
        <v>67</v>
      </c>
      <c r="H54" s="28">
        <v>42407</v>
      </c>
      <c r="I54" s="28" t="s">
        <v>322</v>
      </c>
      <c r="J54" s="28" t="s">
        <v>69</v>
      </c>
      <c r="K54" s="90" t="s">
        <v>69</v>
      </c>
      <c r="L54" s="92" t="s">
        <v>69</v>
      </c>
      <c r="M54" s="28" t="s">
        <v>70</v>
      </c>
      <c r="N54" s="93" t="s">
        <v>323</v>
      </c>
      <c r="O54" s="93" t="s">
        <v>324</v>
      </c>
      <c r="P54" s="160" t="s">
        <v>145</v>
      </c>
      <c r="Q54" s="160">
        <v>6</v>
      </c>
      <c r="R54" s="160">
        <v>6</v>
      </c>
      <c r="S54" s="160">
        <v>6</v>
      </c>
      <c r="T54" s="160">
        <v>6</v>
      </c>
      <c r="U54" s="166" t="s">
        <v>80</v>
      </c>
      <c r="V54" s="160" t="s">
        <v>74</v>
      </c>
      <c r="W54" s="177">
        <v>0</v>
      </c>
      <c r="X54" s="177">
        <v>1248.68</v>
      </c>
      <c r="Y54" s="177">
        <v>0</v>
      </c>
      <c r="Z54" s="177">
        <v>11422.98</v>
      </c>
      <c r="AA54" s="179">
        <v>0</v>
      </c>
      <c r="AB54" s="76" t="s">
        <v>69</v>
      </c>
      <c r="AC54" s="179">
        <v>7000</v>
      </c>
      <c r="AD54" s="76" t="s">
        <v>325</v>
      </c>
      <c r="AE54" s="179">
        <v>0</v>
      </c>
      <c r="AF54" s="183">
        <v>0</v>
      </c>
      <c r="AG54" s="77" t="s">
        <v>69</v>
      </c>
      <c r="AH54" s="183">
        <v>1500</v>
      </c>
      <c r="AI54" s="77" t="s">
        <v>301</v>
      </c>
      <c r="AJ54" s="183">
        <v>0</v>
      </c>
      <c r="AK54" s="187">
        <v>0</v>
      </c>
      <c r="AL54" s="78" t="s">
        <v>69</v>
      </c>
      <c r="AM54" s="187">
        <v>1500</v>
      </c>
      <c r="AN54" s="78" t="s">
        <v>301</v>
      </c>
      <c r="AO54" s="187">
        <v>0</v>
      </c>
      <c r="AP54" s="191">
        <v>0</v>
      </c>
      <c r="AQ54" s="94" t="s">
        <v>69</v>
      </c>
      <c r="AR54" s="191">
        <v>1500</v>
      </c>
      <c r="AS54" s="108" t="s">
        <v>301</v>
      </c>
      <c r="AT54" s="192">
        <v>0</v>
      </c>
      <c r="AU54" s="193">
        <v>0</v>
      </c>
      <c r="AV54" s="109" t="s">
        <v>69</v>
      </c>
      <c r="AW54" s="193">
        <v>0</v>
      </c>
      <c r="AX54" s="109" t="s">
        <v>69</v>
      </c>
      <c r="AY54" s="177">
        <f t="shared" si="0"/>
        <v>0</v>
      </c>
      <c r="AZ54" s="177">
        <f t="shared" si="1"/>
        <v>24171.66</v>
      </c>
      <c r="BA54" s="93" t="s">
        <v>74</v>
      </c>
      <c r="BB54" s="177">
        <v>0</v>
      </c>
      <c r="BC54" s="177">
        <v>0</v>
      </c>
      <c r="BD54" s="177">
        <v>0</v>
      </c>
      <c r="BE54" s="177">
        <v>0</v>
      </c>
      <c r="BF54" s="177">
        <v>0</v>
      </c>
      <c r="BG54" s="177">
        <v>0</v>
      </c>
    </row>
    <row r="55" spans="1:59" s="89" customFormat="1" ht="63" hidden="1" x14ac:dyDescent="0.25">
      <c r="A55" s="28" t="s">
        <v>63</v>
      </c>
      <c r="B55" s="90">
        <v>4</v>
      </c>
      <c r="C55" s="90">
        <v>1</v>
      </c>
      <c r="D55" s="28" t="s">
        <v>326</v>
      </c>
      <c r="E55" s="91" t="s">
        <v>145</v>
      </c>
      <c r="F55" s="90" t="s">
        <v>76</v>
      </c>
      <c r="G55" s="91" t="s">
        <v>67</v>
      </c>
      <c r="H55" s="28">
        <v>42407</v>
      </c>
      <c r="I55" s="28" t="s">
        <v>322</v>
      </c>
      <c r="J55" s="28" t="s">
        <v>69</v>
      </c>
      <c r="K55" s="90" t="s">
        <v>69</v>
      </c>
      <c r="L55" s="92" t="s">
        <v>69</v>
      </c>
      <c r="M55" s="28" t="s">
        <v>77</v>
      </c>
      <c r="N55" s="93" t="s">
        <v>327</v>
      </c>
      <c r="O55" s="93" t="s">
        <v>328</v>
      </c>
      <c r="P55" s="160" t="s">
        <v>145</v>
      </c>
      <c r="Q55" s="160">
        <v>6</v>
      </c>
      <c r="R55" s="160">
        <v>6</v>
      </c>
      <c r="S55" s="160">
        <v>6</v>
      </c>
      <c r="T55" s="160">
        <v>6</v>
      </c>
      <c r="U55" s="166" t="s">
        <v>80</v>
      </c>
      <c r="V55" s="160" t="s">
        <v>74</v>
      </c>
      <c r="W55" s="177">
        <v>0</v>
      </c>
      <c r="X55" s="177">
        <v>3415.24</v>
      </c>
      <c r="Y55" s="177">
        <v>0</v>
      </c>
      <c r="Z55" s="177">
        <v>14772.37</v>
      </c>
      <c r="AA55" s="179">
        <v>0</v>
      </c>
      <c r="AB55" s="76" t="s">
        <v>69</v>
      </c>
      <c r="AC55" s="179">
        <v>5000</v>
      </c>
      <c r="AD55" s="76" t="s">
        <v>329</v>
      </c>
      <c r="AE55" s="179">
        <v>0</v>
      </c>
      <c r="AF55" s="183">
        <v>0</v>
      </c>
      <c r="AG55" s="77" t="s">
        <v>69</v>
      </c>
      <c r="AH55" s="183">
        <v>2000</v>
      </c>
      <c r="AI55" s="77" t="s">
        <v>301</v>
      </c>
      <c r="AJ55" s="183">
        <v>0</v>
      </c>
      <c r="AK55" s="187">
        <v>0</v>
      </c>
      <c r="AL55" s="78" t="s">
        <v>69</v>
      </c>
      <c r="AM55" s="187">
        <v>2000</v>
      </c>
      <c r="AN55" s="78" t="s">
        <v>301</v>
      </c>
      <c r="AO55" s="187">
        <v>0</v>
      </c>
      <c r="AP55" s="191">
        <v>0</v>
      </c>
      <c r="AQ55" s="94" t="s">
        <v>69</v>
      </c>
      <c r="AR55" s="191">
        <v>2000</v>
      </c>
      <c r="AS55" s="108" t="s">
        <v>301</v>
      </c>
      <c r="AT55" s="192">
        <v>0</v>
      </c>
      <c r="AU55" s="193">
        <v>0</v>
      </c>
      <c r="AV55" s="109" t="s">
        <v>69</v>
      </c>
      <c r="AW55" s="193">
        <v>0</v>
      </c>
      <c r="AX55" s="109" t="s">
        <v>69</v>
      </c>
      <c r="AY55" s="177">
        <f t="shared" si="0"/>
        <v>0</v>
      </c>
      <c r="AZ55" s="177">
        <f t="shared" si="1"/>
        <v>29187.61</v>
      </c>
      <c r="BA55" s="93" t="s">
        <v>74</v>
      </c>
      <c r="BB55" s="177">
        <v>0</v>
      </c>
      <c r="BC55" s="177">
        <v>0</v>
      </c>
      <c r="BD55" s="177">
        <v>0</v>
      </c>
      <c r="BE55" s="177">
        <v>0</v>
      </c>
      <c r="BF55" s="177">
        <v>0</v>
      </c>
      <c r="BG55" s="177">
        <v>0</v>
      </c>
    </row>
    <row r="56" spans="1:59" s="89" customFormat="1" ht="63" hidden="1" x14ac:dyDescent="0.25">
      <c r="A56" s="28" t="s">
        <v>63</v>
      </c>
      <c r="B56" s="90">
        <v>4</v>
      </c>
      <c r="C56" s="90">
        <v>1</v>
      </c>
      <c r="D56" s="28" t="s">
        <v>330</v>
      </c>
      <c r="E56" s="91" t="s">
        <v>145</v>
      </c>
      <c r="F56" s="90" t="s">
        <v>66</v>
      </c>
      <c r="G56" s="91" t="s">
        <v>67</v>
      </c>
      <c r="H56" s="28">
        <v>42408</v>
      </c>
      <c r="I56" s="28" t="s">
        <v>331</v>
      </c>
      <c r="J56" s="28" t="s">
        <v>69</v>
      </c>
      <c r="K56" s="90" t="s">
        <v>69</v>
      </c>
      <c r="L56" s="92" t="s">
        <v>69</v>
      </c>
      <c r="M56" s="28" t="s">
        <v>70</v>
      </c>
      <c r="N56" s="93" t="s">
        <v>332</v>
      </c>
      <c r="O56" s="93" t="s">
        <v>333</v>
      </c>
      <c r="P56" s="160" t="s">
        <v>145</v>
      </c>
      <c r="Q56" s="160">
        <v>6</v>
      </c>
      <c r="R56" s="160">
        <v>6</v>
      </c>
      <c r="S56" s="160">
        <v>6</v>
      </c>
      <c r="T56" s="160">
        <v>6</v>
      </c>
      <c r="U56" s="166" t="s">
        <v>80</v>
      </c>
      <c r="V56" s="160" t="s">
        <v>74</v>
      </c>
      <c r="W56" s="177">
        <v>0</v>
      </c>
      <c r="X56" s="177">
        <v>863.23</v>
      </c>
      <c r="Y56" s="177">
        <v>0</v>
      </c>
      <c r="Z56" s="177">
        <v>0</v>
      </c>
      <c r="AA56" s="179">
        <v>0</v>
      </c>
      <c r="AB56" s="76" t="s">
        <v>69</v>
      </c>
      <c r="AC56" s="179">
        <v>2500</v>
      </c>
      <c r="AD56" s="76" t="s">
        <v>334</v>
      </c>
      <c r="AE56" s="179">
        <v>0</v>
      </c>
      <c r="AF56" s="183">
        <v>0</v>
      </c>
      <c r="AG56" s="77" t="s">
        <v>69</v>
      </c>
      <c r="AH56" s="183">
        <v>2500</v>
      </c>
      <c r="AI56" s="77" t="s">
        <v>335</v>
      </c>
      <c r="AJ56" s="183">
        <v>0</v>
      </c>
      <c r="AK56" s="187">
        <v>0</v>
      </c>
      <c r="AL56" s="78" t="s">
        <v>69</v>
      </c>
      <c r="AM56" s="187">
        <v>1500</v>
      </c>
      <c r="AN56" s="78" t="s">
        <v>301</v>
      </c>
      <c r="AO56" s="187">
        <v>0</v>
      </c>
      <c r="AP56" s="191">
        <v>0</v>
      </c>
      <c r="AQ56" s="94" t="s">
        <v>69</v>
      </c>
      <c r="AR56" s="191">
        <v>1500</v>
      </c>
      <c r="AS56" s="108" t="s">
        <v>301</v>
      </c>
      <c r="AT56" s="192">
        <v>0</v>
      </c>
      <c r="AU56" s="193">
        <v>0</v>
      </c>
      <c r="AV56" s="109" t="s">
        <v>69</v>
      </c>
      <c r="AW56" s="193">
        <v>0</v>
      </c>
      <c r="AX56" s="109" t="s">
        <v>69</v>
      </c>
      <c r="AY56" s="177">
        <f t="shared" si="0"/>
        <v>0</v>
      </c>
      <c r="AZ56" s="177">
        <f t="shared" si="1"/>
        <v>8863.23</v>
      </c>
      <c r="BA56" s="93" t="s">
        <v>74</v>
      </c>
      <c r="BB56" s="177">
        <v>0</v>
      </c>
      <c r="BC56" s="177">
        <v>0</v>
      </c>
      <c r="BD56" s="177">
        <v>0</v>
      </c>
      <c r="BE56" s="177">
        <v>0</v>
      </c>
      <c r="BF56" s="177">
        <v>0</v>
      </c>
      <c r="BG56" s="177">
        <v>0</v>
      </c>
    </row>
    <row r="57" spans="1:59" s="89" customFormat="1" ht="78.75" hidden="1" x14ac:dyDescent="0.25">
      <c r="A57" s="28" t="s">
        <v>63</v>
      </c>
      <c r="B57" s="90">
        <v>4</v>
      </c>
      <c r="C57" s="90">
        <v>1</v>
      </c>
      <c r="D57" s="28" t="s">
        <v>336</v>
      </c>
      <c r="E57" s="91" t="s">
        <v>83</v>
      </c>
      <c r="F57" s="90" t="s">
        <v>79</v>
      </c>
      <c r="G57" s="91" t="s">
        <v>67</v>
      </c>
      <c r="H57" s="28">
        <v>42408</v>
      </c>
      <c r="I57" s="28" t="s">
        <v>331</v>
      </c>
      <c r="J57" s="28" t="s">
        <v>69</v>
      </c>
      <c r="K57" s="90" t="s">
        <v>69</v>
      </c>
      <c r="L57" s="92" t="s">
        <v>69</v>
      </c>
      <c r="M57" s="28" t="s">
        <v>77</v>
      </c>
      <c r="N57" s="93" t="s">
        <v>337</v>
      </c>
      <c r="O57" s="93" t="s">
        <v>338</v>
      </c>
      <c r="P57" s="160" t="s">
        <v>145</v>
      </c>
      <c r="Q57" s="160">
        <v>6</v>
      </c>
      <c r="R57" s="160">
        <v>6</v>
      </c>
      <c r="S57" s="160">
        <v>6</v>
      </c>
      <c r="T57" s="160">
        <v>6</v>
      </c>
      <c r="U57" s="166" t="s">
        <v>80</v>
      </c>
      <c r="V57" s="160" t="s">
        <v>74</v>
      </c>
      <c r="W57" s="177">
        <v>0</v>
      </c>
      <c r="X57" s="177">
        <v>875.28</v>
      </c>
      <c r="Y57" s="177">
        <v>0</v>
      </c>
      <c r="Z57" s="177">
        <v>0</v>
      </c>
      <c r="AA57" s="179">
        <v>0</v>
      </c>
      <c r="AB57" s="76" t="s">
        <v>69</v>
      </c>
      <c r="AC57" s="179">
        <v>3500</v>
      </c>
      <c r="AD57" s="76" t="s">
        <v>1616</v>
      </c>
      <c r="AE57" s="179">
        <v>0</v>
      </c>
      <c r="AF57" s="183">
        <v>0</v>
      </c>
      <c r="AG57" s="77" t="s">
        <v>69</v>
      </c>
      <c r="AH57" s="183">
        <v>1000</v>
      </c>
      <c r="AI57" s="77" t="s">
        <v>301</v>
      </c>
      <c r="AJ57" s="183">
        <v>0</v>
      </c>
      <c r="AK57" s="187">
        <v>0</v>
      </c>
      <c r="AL57" s="78" t="s">
        <v>69</v>
      </c>
      <c r="AM57" s="187">
        <v>1000</v>
      </c>
      <c r="AN57" s="78" t="s">
        <v>301</v>
      </c>
      <c r="AO57" s="187">
        <v>0</v>
      </c>
      <c r="AP57" s="191">
        <v>0</v>
      </c>
      <c r="AQ57" s="94" t="s">
        <v>69</v>
      </c>
      <c r="AR57" s="191">
        <v>1000</v>
      </c>
      <c r="AS57" s="108" t="s">
        <v>301</v>
      </c>
      <c r="AT57" s="192">
        <v>0</v>
      </c>
      <c r="AU57" s="193">
        <v>0</v>
      </c>
      <c r="AV57" s="109" t="s">
        <v>69</v>
      </c>
      <c r="AW57" s="193">
        <v>0</v>
      </c>
      <c r="AX57" s="109" t="s">
        <v>69</v>
      </c>
      <c r="AY57" s="177">
        <f t="shared" si="0"/>
        <v>0</v>
      </c>
      <c r="AZ57" s="177">
        <f t="shared" si="1"/>
        <v>7375.28</v>
      </c>
      <c r="BA57" s="93" t="s">
        <v>74</v>
      </c>
      <c r="BB57" s="177">
        <v>0</v>
      </c>
      <c r="BC57" s="177">
        <v>0</v>
      </c>
      <c r="BD57" s="177">
        <v>0</v>
      </c>
      <c r="BE57" s="177">
        <v>0</v>
      </c>
      <c r="BF57" s="177">
        <v>0</v>
      </c>
      <c r="BG57" s="177">
        <v>0</v>
      </c>
    </row>
    <row r="58" spans="1:59" s="89" customFormat="1" ht="63" hidden="1" x14ac:dyDescent="0.25">
      <c r="A58" s="28" t="s">
        <v>63</v>
      </c>
      <c r="B58" s="90">
        <v>4</v>
      </c>
      <c r="C58" s="90">
        <v>1</v>
      </c>
      <c r="D58" s="28" t="s">
        <v>339</v>
      </c>
      <c r="E58" s="91" t="s">
        <v>145</v>
      </c>
      <c r="F58" s="90" t="s">
        <v>66</v>
      </c>
      <c r="G58" s="91" t="s">
        <v>67</v>
      </c>
      <c r="H58" s="28">
        <v>42409</v>
      </c>
      <c r="I58" s="28" t="s">
        <v>340</v>
      </c>
      <c r="J58" s="28" t="s">
        <v>69</v>
      </c>
      <c r="K58" s="90" t="s">
        <v>69</v>
      </c>
      <c r="L58" s="92" t="s">
        <v>69</v>
      </c>
      <c r="M58" s="28" t="s">
        <v>70</v>
      </c>
      <c r="N58" s="93" t="s">
        <v>341</v>
      </c>
      <c r="O58" s="93" t="s">
        <v>342</v>
      </c>
      <c r="P58" s="160" t="s">
        <v>145</v>
      </c>
      <c r="Q58" s="160">
        <v>6</v>
      </c>
      <c r="R58" s="160">
        <v>6</v>
      </c>
      <c r="S58" s="160">
        <v>6</v>
      </c>
      <c r="T58" s="160">
        <v>6</v>
      </c>
      <c r="U58" s="166" t="s">
        <v>80</v>
      </c>
      <c r="V58" s="160" t="s">
        <v>74</v>
      </c>
      <c r="W58" s="177">
        <v>0</v>
      </c>
      <c r="X58" s="177">
        <v>1438.54</v>
      </c>
      <c r="Y58" s="177">
        <v>0</v>
      </c>
      <c r="Z58" s="177">
        <v>500</v>
      </c>
      <c r="AA58" s="179">
        <v>0</v>
      </c>
      <c r="AB58" s="76" t="s">
        <v>69</v>
      </c>
      <c r="AC58" s="179">
        <v>2500</v>
      </c>
      <c r="AD58" s="76" t="s">
        <v>343</v>
      </c>
      <c r="AE58" s="179">
        <v>0</v>
      </c>
      <c r="AF58" s="183">
        <v>0</v>
      </c>
      <c r="AG58" s="77" t="s">
        <v>69</v>
      </c>
      <c r="AH58" s="183">
        <v>2500</v>
      </c>
      <c r="AI58" s="77" t="s">
        <v>335</v>
      </c>
      <c r="AJ58" s="183">
        <v>0</v>
      </c>
      <c r="AK58" s="187">
        <v>0</v>
      </c>
      <c r="AL58" s="78" t="s">
        <v>69</v>
      </c>
      <c r="AM58" s="187">
        <v>1500</v>
      </c>
      <c r="AN58" s="78" t="s">
        <v>301</v>
      </c>
      <c r="AO58" s="187">
        <v>0</v>
      </c>
      <c r="AP58" s="191">
        <v>0</v>
      </c>
      <c r="AQ58" s="94" t="s">
        <v>69</v>
      </c>
      <c r="AR58" s="191">
        <v>1500</v>
      </c>
      <c r="AS58" s="108" t="s">
        <v>301</v>
      </c>
      <c r="AT58" s="192">
        <v>0</v>
      </c>
      <c r="AU58" s="193">
        <v>0</v>
      </c>
      <c r="AV58" s="109" t="s">
        <v>69</v>
      </c>
      <c r="AW58" s="193">
        <v>0</v>
      </c>
      <c r="AX58" s="109" t="s">
        <v>69</v>
      </c>
      <c r="AY58" s="177">
        <f t="shared" si="0"/>
        <v>0</v>
      </c>
      <c r="AZ58" s="177">
        <f t="shared" si="1"/>
        <v>9938.5400000000009</v>
      </c>
      <c r="BA58" s="93" t="s">
        <v>74</v>
      </c>
      <c r="BB58" s="177">
        <v>0</v>
      </c>
      <c r="BC58" s="177">
        <v>0</v>
      </c>
      <c r="BD58" s="177">
        <v>0</v>
      </c>
      <c r="BE58" s="177">
        <v>0</v>
      </c>
      <c r="BF58" s="177">
        <v>0</v>
      </c>
      <c r="BG58" s="177">
        <v>0</v>
      </c>
    </row>
    <row r="59" spans="1:59" s="89" customFormat="1" ht="78.75" hidden="1" x14ac:dyDescent="0.25">
      <c r="A59" s="28" t="s">
        <v>63</v>
      </c>
      <c r="B59" s="90">
        <v>4</v>
      </c>
      <c r="C59" s="90">
        <v>1</v>
      </c>
      <c r="D59" s="28" t="s">
        <v>344</v>
      </c>
      <c r="E59" s="91" t="s">
        <v>83</v>
      </c>
      <c r="F59" s="90" t="s">
        <v>79</v>
      </c>
      <c r="G59" s="91" t="s">
        <v>67</v>
      </c>
      <c r="H59" s="28">
        <v>42409</v>
      </c>
      <c r="I59" s="28" t="s">
        <v>340</v>
      </c>
      <c r="J59" s="28" t="s">
        <v>69</v>
      </c>
      <c r="K59" s="90" t="s">
        <v>69</v>
      </c>
      <c r="L59" s="92" t="s">
        <v>69</v>
      </c>
      <c r="M59" s="28" t="s">
        <v>77</v>
      </c>
      <c r="N59" s="93" t="s">
        <v>345</v>
      </c>
      <c r="O59" s="93" t="s">
        <v>346</v>
      </c>
      <c r="P59" s="160" t="s">
        <v>145</v>
      </c>
      <c r="Q59" s="160">
        <v>6</v>
      </c>
      <c r="R59" s="160">
        <v>6</v>
      </c>
      <c r="S59" s="160">
        <v>6</v>
      </c>
      <c r="T59" s="160">
        <v>6</v>
      </c>
      <c r="U59" s="166" t="s">
        <v>80</v>
      </c>
      <c r="V59" s="160" t="s">
        <v>74</v>
      </c>
      <c r="W59" s="177">
        <v>0</v>
      </c>
      <c r="X59" s="177">
        <v>503.35</v>
      </c>
      <c r="Y59" s="177">
        <v>0</v>
      </c>
      <c r="Z59" s="177">
        <v>0</v>
      </c>
      <c r="AA59" s="179">
        <v>0</v>
      </c>
      <c r="AB59" s="76" t="s">
        <v>69</v>
      </c>
      <c r="AC59" s="179">
        <v>3500</v>
      </c>
      <c r="AD59" s="76" t="s">
        <v>1616</v>
      </c>
      <c r="AE59" s="179">
        <v>0</v>
      </c>
      <c r="AF59" s="183">
        <v>0</v>
      </c>
      <c r="AG59" s="77" t="s">
        <v>69</v>
      </c>
      <c r="AH59" s="183">
        <v>1000</v>
      </c>
      <c r="AI59" s="77" t="s">
        <v>301</v>
      </c>
      <c r="AJ59" s="183">
        <v>0</v>
      </c>
      <c r="AK59" s="187">
        <v>0</v>
      </c>
      <c r="AL59" s="78" t="s">
        <v>69</v>
      </c>
      <c r="AM59" s="187">
        <v>1000</v>
      </c>
      <c r="AN59" s="78" t="s">
        <v>301</v>
      </c>
      <c r="AO59" s="187">
        <v>0</v>
      </c>
      <c r="AP59" s="191">
        <v>0</v>
      </c>
      <c r="AQ59" s="94" t="s">
        <v>69</v>
      </c>
      <c r="AR59" s="191">
        <v>1000</v>
      </c>
      <c r="AS59" s="108" t="s">
        <v>301</v>
      </c>
      <c r="AT59" s="192">
        <v>0</v>
      </c>
      <c r="AU59" s="193">
        <v>0</v>
      </c>
      <c r="AV59" s="109" t="s">
        <v>69</v>
      </c>
      <c r="AW59" s="193">
        <v>0</v>
      </c>
      <c r="AX59" s="109" t="s">
        <v>69</v>
      </c>
      <c r="AY59" s="177">
        <f t="shared" si="0"/>
        <v>0</v>
      </c>
      <c r="AZ59" s="177">
        <f t="shared" si="1"/>
        <v>7003.35</v>
      </c>
      <c r="BA59" s="93" t="s">
        <v>74</v>
      </c>
      <c r="BB59" s="177">
        <v>0</v>
      </c>
      <c r="BC59" s="177">
        <v>0</v>
      </c>
      <c r="BD59" s="177">
        <v>0</v>
      </c>
      <c r="BE59" s="177">
        <v>0</v>
      </c>
      <c r="BF59" s="177">
        <v>0</v>
      </c>
      <c r="BG59" s="177">
        <v>0</v>
      </c>
    </row>
    <row r="60" spans="1:59" s="89" customFormat="1" ht="63" hidden="1" x14ac:dyDescent="0.25">
      <c r="A60" s="28" t="s">
        <v>63</v>
      </c>
      <c r="B60" s="90">
        <v>4</v>
      </c>
      <c r="C60" s="90">
        <v>1</v>
      </c>
      <c r="D60" s="28" t="s">
        <v>347</v>
      </c>
      <c r="E60" s="91" t="s">
        <v>83</v>
      </c>
      <c r="F60" s="90" t="s">
        <v>66</v>
      </c>
      <c r="G60" s="91" t="s">
        <v>67</v>
      </c>
      <c r="H60" s="28">
        <v>42410</v>
      </c>
      <c r="I60" s="28" t="s">
        <v>348</v>
      </c>
      <c r="J60" s="28" t="s">
        <v>69</v>
      </c>
      <c r="K60" s="90" t="s">
        <v>69</v>
      </c>
      <c r="L60" s="92" t="s">
        <v>69</v>
      </c>
      <c r="M60" s="28" t="s">
        <v>70</v>
      </c>
      <c r="N60" s="93" t="s">
        <v>349</v>
      </c>
      <c r="O60" s="93" t="s">
        <v>350</v>
      </c>
      <c r="P60" s="160" t="s">
        <v>145</v>
      </c>
      <c r="Q60" s="160">
        <v>6</v>
      </c>
      <c r="R60" s="160">
        <v>6</v>
      </c>
      <c r="S60" s="160">
        <v>6</v>
      </c>
      <c r="T60" s="160">
        <v>6</v>
      </c>
      <c r="U60" s="166" t="s">
        <v>80</v>
      </c>
      <c r="V60" s="160" t="s">
        <v>74</v>
      </c>
      <c r="W60" s="177">
        <v>0</v>
      </c>
      <c r="X60" s="177">
        <v>751.15</v>
      </c>
      <c r="Y60" s="177">
        <v>0</v>
      </c>
      <c r="Z60" s="177">
        <v>1500</v>
      </c>
      <c r="AA60" s="179">
        <v>0</v>
      </c>
      <c r="AB60" s="76" t="s">
        <v>69</v>
      </c>
      <c r="AC60" s="179">
        <v>800</v>
      </c>
      <c r="AD60" s="76" t="s">
        <v>301</v>
      </c>
      <c r="AE60" s="179">
        <v>0</v>
      </c>
      <c r="AF60" s="183">
        <v>0</v>
      </c>
      <c r="AG60" s="77" t="s">
        <v>69</v>
      </c>
      <c r="AH60" s="183">
        <v>800</v>
      </c>
      <c r="AI60" s="77" t="s">
        <v>301</v>
      </c>
      <c r="AJ60" s="183">
        <v>0</v>
      </c>
      <c r="AK60" s="187">
        <v>0</v>
      </c>
      <c r="AL60" s="78" t="s">
        <v>69</v>
      </c>
      <c r="AM60" s="187">
        <v>800</v>
      </c>
      <c r="AN60" s="78" t="s">
        <v>301</v>
      </c>
      <c r="AO60" s="187">
        <v>0</v>
      </c>
      <c r="AP60" s="191">
        <v>0</v>
      </c>
      <c r="AQ60" s="94" t="s">
        <v>69</v>
      </c>
      <c r="AR60" s="191">
        <v>800</v>
      </c>
      <c r="AS60" s="108" t="s">
        <v>301</v>
      </c>
      <c r="AT60" s="192">
        <v>0</v>
      </c>
      <c r="AU60" s="193">
        <v>0</v>
      </c>
      <c r="AV60" s="109" t="s">
        <v>69</v>
      </c>
      <c r="AW60" s="193">
        <v>0</v>
      </c>
      <c r="AX60" s="109" t="s">
        <v>69</v>
      </c>
      <c r="AY60" s="177">
        <f t="shared" si="0"/>
        <v>0</v>
      </c>
      <c r="AZ60" s="177">
        <f t="shared" si="1"/>
        <v>5451.15</v>
      </c>
      <c r="BA60" s="93" t="s">
        <v>74</v>
      </c>
      <c r="BB60" s="177">
        <v>0</v>
      </c>
      <c r="BC60" s="177">
        <v>0</v>
      </c>
      <c r="BD60" s="177">
        <v>0</v>
      </c>
      <c r="BE60" s="177">
        <v>0</v>
      </c>
      <c r="BF60" s="177">
        <v>0</v>
      </c>
      <c r="BG60" s="177">
        <v>0</v>
      </c>
    </row>
    <row r="61" spans="1:59" s="89" customFormat="1" ht="78.75" hidden="1" x14ac:dyDescent="0.25">
      <c r="A61" s="28" t="s">
        <v>63</v>
      </c>
      <c r="B61" s="90">
        <v>4</v>
      </c>
      <c r="C61" s="90">
        <v>1</v>
      </c>
      <c r="D61" s="28" t="s">
        <v>351</v>
      </c>
      <c r="E61" s="91" t="s">
        <v>83</v>
      </c>
      <c r="F61" s="90" t="s">
        <v>76</v>
      </c>
      <c r="G61" s="91" t="s">
        <v>67</v>
      </c>
      <c r="H61" s="28">
        <v>42410</v>
      </c>
      <c r="I61" s="28" t="s">
        <v>348</v>
      </c>
      <c r="J61" s="28" t="s">
        <v>69</v>
      </c>
      <c r="K61" s="90" t="s">
        <v>69</v>
      </c>
      <c r="L61" s="92" t="s">
        <v>69</v>
      </c>
      <c r="M61" s="28" t="s">
        <v>77</v>
      </c>
      <c r="N61" s="93" t="s">
        <v>352</v>
      </c>
      <c r="O61" s="93" t="s">
        <v>353</v>
      </c>
      <c r="P61" s="160" t="s">
        <v>145</v>
      </c>
      <c r="Q61" s="160">
        <v>6</v>
      </c>
      <c r="R61" s="160">
        <v>6</v>
      </c>
      <c r="S61" s="160">
        <v>6</v>
      </c>
      <c r="T61" s="160">
        <v>6</v>
      </c>
      <c r="U61" s="166" t="s">
        <v>80</v>
      </c>
      <c r="V61" s="160" t="s">
        <v>74</v>
      </c>
      <c r="W61" s="177">
        <v>0</v>
      </c>
      <c r="X61" s="177">
        <v>14240.5</v>
      </c>
      <c r="Y61" s="177">
        <v>0</v>
      </c>
      <c r="Z61" s="177">
        <v>8122.28</v>
      </c>
      <c r="AA61" s="179">
        <v>0</v>
      </c>
      <c r="AB61" s="76" t="s">
        <v>69</v>
      </c>
      <c r="AC61" s="179">
        <v>3500</v>
      </c>
      <c r="AD61" s="76" t="s">
        <v>1616</v>
      </c>
      <c r="AE61" s="179">
        <v>0</v>
      </c>
      <c r="AF61" s="183">
        <v>0</v>
      </c>
      <c r="AG61" s="77" t="s">
        <v>69</v>
      </c>
      <c r="AH61" s="183">
        <v>1000</v>
      </c>
      <c r="AI61" s="77" t="s">
        <v>301</v>
      </c>
      <c r="AJ61" s="183">
        <v>0</v>
      </c>
      <c r="AK61" s="187">
        <v>0</v>
      </c>
      <c r="AL61" s="78" t="s">
        <v>69</v>
      </c>
      <c r="AM61" s="187">
        <v>1000</v>
      </c>
      <c r="AN61" s="78" t="s">
        <v>301</v>
      </c>
      <c r="AO61" s="187">
        <v>0</v>
      </c>
      <c r="AP61" s="191">
        <v>0</v>
      </c>
      <c r="AQ61" s="94" t="s">
        <v>69</v>
      </c>
      <c r="AR61" s="191">
        <v>1000</v>
      </c>
      <c r="AS61" s="108" t="s">
        <v>301</v>
      </c>
      <c r="AT61" s="192">
        <v>0</v>
      </c>
      <c r="AU61" s="193">
        <v>0</v>
      </c>
      <c r="AV61" s="109" t="s">
        <v>69</v>
      </c>
      <c r="AW61" s="193">
        <v>0</v>
      </c>
      <c r="AX61" s="109" t="s">
        <v>69</v>
      </c>
      <c r="AY61" s="177">
        <f t="shared" si="0"/>
        <v>0</v>
      </c>
      <c r="AZ61" s="177">
        <f t="shared" si="1"/>
        <v>28862.78</v>
      </c>
      <c r="BA61" s="93" t="s">
        <v>74</v>
      </c>
      <c r="BB61" s="177">
        <v>0</v>
      </c>
      <c r="BC61" s="177">
        <v>0</v>
      </c>
      <c r="BD61" s="177">
        <v>0</v>
      </c>
      <c r="BE61" s="177">
        <v>0</v>
      </c>
      <c r="BF61" s="177">
        <v>0</v>
      </c>
      <c r="BG61" s="177">
        <v>0</v>
      </c>
    </row>
    <row r="62" spans="1:59" s="89" customFormat="1" ht="78.75" hidden="1" x14ac:dyDescent="0.25">
      <c r="A62" s="28" t="s">
        <v>63</v>
      </c>
      <c r="B62" s="90">
        <v>4</v>
      </c>
      <c r="C62" s="90">
        <v>1</v>
      </c>
      <c r="D62" s="28" t="s">
        <v>354</v>
      </c>
      <c r="E62" s="91" t="s">
        <v>74</v>
      </c>
      <c r="F62" s="90" t="s">
        <v>72</v>
      </c>
      <c r="G62" s="91" t="s">
        <v>67</v>
      </c>
      <c r="H62" s="28">
        <v>42411</v>
      </c>
      <c r="I62" s="28" t="s">
        <v>355</v>
      </c>
      <c r="J62" s="28" t="s">
        <v>69</v>
      </c>
      <c r="K62" s="90" t="s">
        <v>69</v>
      </c>
      <c r="L62" s="92" t="s">
        <v>69</v>
      </c>
      <c r="M62" s="28" t="s">
        <v>70</v>
      </c>
      <c r="N62" s="93" t="s">
        <v>356</v>
      </c>
      <c r="O62" s="93" t="s">
        <v>357</v>
      </c>
      <c r="P62" s="160" t="s">
        <v>145</v>
      </c>
      <c r="Q62" s="160">
        <v>6</v>
      </c>
      <c r="R62" s="160">
        <v>6</v>
      </c>
      <c r="S62" s="160">
        <v>6</v>
      </c>
      <c r="T62" s="160">
        <v>6</v>
      </c>
      <c r="U62" s="166" t="s">
        <v>80</v>
      </c>
      <c r="V62" s="160" t="s">
        <v>74</v>
      </c>
      <c r="W62" s="177">
        <v>0</v>
      </c>
      <c r="X62" s="177">
        <v>0</v>
      </c>
      <c r="Y62" s="177">
        <v>0</v>
      </c>
      <c r="Z62" s="177">
        <v>1200</v>
      </c>
      <c r="AA62" s="179">
        <v>0</v>
      </c>
      <c r="AB62" s="76" t="s">
        <v>69</v>
      </c>
      <c r="AC62" s="179">
        <v>600</v>
      </c>
      <c r="AD62" s="76" t="s">
        <v>301</v>
      </c>
      <c r="AE62" s="179">
        <v>0</v>
      </c>
      <c r="AF62" s="183">
        <v>0</v>
      </c>
      <c r="AG62" s="77" t="s">
        <v>69</v>
      </c>
      <c r="AH62" s="183">
        <v>600</v>
      </c>
      <c r="AI62" s="77" t="s">
        <v>301</v>
      </c>
      <c r="AJ62" s="183">
        <v>0</v>
      </c>
      <c r="AK62" s="187">
        <v>0</v>
      </c>
      <c r="AL62" s="78" t="s">
        <v>69</v>
      </c>
      <c r="AM62" s="187">
        <v>600</v>
      </c>
      <c r="AN62" s="78" t="s">
        <v>301</v>
      </c>
      <c r="AO62" s="187">
        <v>0</v>
      </c>
      <c r="AP62" s="191">
        <v>0</v>
      </c>
      <c r="AQ62" s="94" t="s">
        <v>69</v>
      </c>
      <c r="AR62" s="191">
        <v>600</v>
      </c>
      <c r="AS62" s="108" t="s">
        <v>301</v>
      </c>
      <c r="AT62" s="192">
        <v>0</v>
      </c>
      <c r="AU62" s="193">
        <v>0</v>
      </c>
      <c r="AV62" s="109" t="s">
        <v>69</v>
      </c>
      <c r="AW62" s="193">
        <v>0</v>
      </c>
      <c r="AX62" s="109" t="s">
        <v>69</v>
      </c>
      <c r="AY62" s="177">
        <f t="shared" si="0"/>
        <v>0</v>
      </c>
      <c r="AZ62" s="177">
        <f t="shared" si="1"/>
        <v>3600</v>
      </c>
      <c r="BA62" s="93" t="s">
        <v>74</v>
      </c>
      <c r="BB62" s="177">
        <v>0</v>
      </c>
      <c r="BC62" s="177">
        <v>0</v>
      </c>
      <c r="BD62" s="177">
        <v>0</v>
      </c>
      <c r="BE62" s="177">
        <v>0</v>
      </c>
      <c r="BF62" s="177">
        <v>0</v>
      </c>
      <c r="BG62" s="177">
        <v>0</v>
      </c>
    </row>
    <row r="63" spans="1:59" s="89" customFormat="1" ht="78.75" hidden="1" x14ac:dyDescent="0.25">
      <c r="A63" s="28" t="s">
        <v>63</v>
      </c>
      <c r="B63" s="90">
        <v>4</v>
      </c>
      <c r="C63" s="90">
        <v>1</v>
      </c>
      <c r="D63" s="28" t="s">
        <v>358</v>
      </c>
      <c r="E63" s="91" t="s">
        <v>145</v>
      </c>
      <c r="F63" s="90" t="s">
        <v>66</v>
      </c>
      <c r="G63" s="91" t="s">
        <v>67</v>
      </c>
      <c r="H63" s="28">
        <v>42412</v>
      </c>
      <c r="I63" s="28" t="s">
        <v>359</v>
      </c>
      <c r="J63" s="28" t="s">
        <v>69</v>
      </c>
      <c r="K63" s="90" t="s">
        <v>69</v>
      </c>
      <c r="L63" s="92" t="s">
        <v>69</v>
      </c>
      <c r="M63" s="28" t="s">
        <v>70</v>
      </c>
      <c r="N63" s="93" t="s">
        <v>360</v>
      </c>
      <c r="O63" s="93" t="s">
        <v>361</v>
      </c>
      <c r="P63" s="160" t="s">
        <v>145</v>
      </c>
      <c r="Q63" s="160">
        <v>6</v>
      </c>
      <c r="R63" s="160">
        <v>6</v>
      </c>
      <c r="S63" s="160">
        <v>6</v>
      </c>
      <c r="T63" s="160">
        <v>6</v>
      </c>
      <c r="U63" s="166" t="s">
        <v>80</v>
      </c>
      <c r="V63" s="160" t="s">
        <v>74</v>
      </c>
      <c r="W63" s="177">
        <v>0</v>
      </c>
      <c r="X63" s="177">
        <v>679.98</v>
      </c>
      <c r="Y63" s="177">
        <v>0</v>
      </c>
      <c r="Z63" s="177">
        <v>1772.79</v>
      </c>
      <c r="AA63" s="179">
        <v>0</v>
      </c>
      <c r="AB63" s="76" t="s">
        <v>69</v>
      </c>
      <c r="AC63" s="179">
        <v>4000</v>
      </c>
      <c r="AD63" s="76" t="s">
        <v>362</v>
      </c>
      <c r="AE63" s="179">
        <v>0</v>
      </c>
      <c r="AF63" s="183">
        <v>0</v>
      </c>
      <c r="AG63" s="77" t="s">
        <v>69</v>
      </c>
      <c r="AH63" s="183">
        <v>1000</v>
      </c>
      <c r="AI63" s="77" t="s">
        <v>301</v>
      </c>
      <c r="AJ63" s="183">
        <v>0</v>
      </c>
      <c r="AK63" s="187">
        <v>0</v>
      </c>
      <c r="AL63" s="78" t="s">
        <v>69</v>
      </c>
      <c r="AM63" s="187">
        <v>1000</v>
      </c>
      <c r="AN63" s="78" t="s">
        <v>301</v>
      </c>
      <c r="AO63" s="187">
        <v>0</v>
      </c>
      <c r="AP63" s="191">
        <v>0</v>
      </c>
      <c r="AQ63" s="94" t="s">
        <v>69</v>
      </c>
      <c r="AR63" s="191">
        <v>1000</v>
      </c>
      <c r="AS63" s="108" t="s">
        <v>301</v>
      </c>
      <c r="AT63" s="192">
        <v>0</v>
      </c>
      <c r="AU63" s="193">
        <v>0</v>
      </c>
      <c r="AV63" s="109" t="s">
        <v>69</v>
      </c>
      <c r="AW63" s="193">
        <v>0</v>
      </c>
      <c r="AX63" s="109" t="s">
        <v>69</v>
      </c>
      <c r="AY63" s="177">
        <f t="shared" si="0"/>
        <v>0</v>
      </c>
      <c r="AZ63" s="177">
        <f t="shared" si="1"/>
        <v>9452.77</v>
      </c>
      <c r="BA63" s="93" t="s">
        <v>74</v>
      </c>
      <c r="BB63" s="177">
        <v>0</v>
      </c>
      <c r="BC63" s="177">
        <v>0</v>
      </c>
      <c r="BD63" s="177">
        <v>0</v>
      </c>
      <c r="BE63" s="177">
        <v>0</v>
      </c>
      <c r="BF63" s="177">
        <v>0</v>
      </c>
      <c r="BG63" s="177">
        <v>0</v>
      </c>
    </row>
    <row r="64" spans="1:59" s="89" customFormat="1" ht="78.75" hidden="1" x14ac:dyDescent="0.25">
      <c r="A64" s="28" t="s">
        <v>63</v>
      </c>
      <c r="B64" s="90">
        <v>4</v>
      </c>
      <c r="C64" s="90">
        <v>1</v>
      </c>
      <c r="D64" s="28" t="s">
        <v>363</v>
      </c>
      <c r="E64" s="91" t="s">
        <v>74</v>
      </c>
      <c r="F64" s="90" t="s">
        <v>76</v>
      </c>
      <c r="G64" s="91" t="s">
        <v>67</v>
      </c>
      <c r="H64" s="28">
        <v>42412</v>
      </c>
      <c r="I64" s="28" t="s">
        <v>359</v>
      </c>
      <c r="J64" s="28" t="s">
        <v>69</v>
      </c>
      <c r="K64" s="90" t="s">
        <v>69</v>
      </c>
      <c r="L64" s="92" t="s">
        <v>69</v>
      </c>
      <c r="M64" s="28" t="s">
        <v>77</v>
      </c>
      <c r="N64" s="93" t="s">
        <v>364</v>
      </c>
      <c r="O64" s="93" t="s">
        <v>365</v>
      </c>
      <c r="P64" s="160" t="s">
        <v>145</v>
      </c>
      <c r="Q64" s="160">
        <v>6</v>
      </c>
      <c r="R64" s="160">
        <v>6</v>
      </c>
      <c r="S64" s="160">
        <v>6</v>
      </c>
      <c r="T64" s="160">
        <v>6</v>
      </c>
      <c r="U64" s="166" t="s">
        <v>80</v>
      </c>
      <c r="V64" s="160" t="s">
        <v>74</v>
      </c>
      <c r="W64" s="177">
        <v>0</v>
      </c>
      <c r="X64" s="177">
        <v>0</v>
      </c>
      <c r="Y64" s="177">
        <v>0</v>
      </c>
      <c r="Z64" s="177">
        <v>10810.75</v>
      </c>
      <c r="AA64" s="179">
        <v>0</v>
      </c>
      <c r="AB64" s="76" t="s">
        <v>69</v>
      </c>
      <c r="AC64" s="179">
        <v>4000</v>
      </c>
      <c r="AD64" s="76" t="s">
        <v>1617</v>
      </c>
      <c r="AE64" s="179">
        <v>0</v>
      </c>
      <c r="AF64" s="183">
        <v>0</v>
      </c>
      <c r="AG64" s="77" t="s">
        <v>69</v>
      </c>
      <c r="AH64" s="183">
        <v>1500</v>
      </c>
      <c r="AI64" s="77" t="s">
        <v>301</v>
      </c>
      <c r="AJ64" s="183">
        <v>0</v>
      </c>
      <c r="AK64" s="187">
        <v>0</v>
      </c>
      <c r="AL64" s="78" t="s">
        <v>69</v>
      </c>
      <c r="AM64" s="187">
        <v>1500</v>
      </c>
      <c r="AN64" s="78" t="s">
        <v>301</v>
      </c>
      <c r="AO64" s="187">
        <v>0</v>
      </c>
      <c r="AP64" s="191">
        <v>0</v>
      </c>
      <c r="AQ64" s="94" t="s">
        <v>69</v>
      </c>
      <c r="AR64" s="191">
        <v>1500</v>
      </c>
      <c r="AS64" s="108" t="s">
        <v>301</v>
      </c>
      <c r="AT64" s="192">
        <v>0</v>
      </c>
      <c r="AU64" s="193">
        <v>0</v>
      </c>
      <c r="AV64" s="109" t="s">
        <v>69</v>
      </c>
      <c r="AW64" s="193">
        <v>0</v>
      </c>
      <c r="AX64" s="109" t="s">
        <v>69</v>
      </c>
      <c r="AY64" s="177">
        <f t="shared" ref="AY64:AY132" si="2">W64+Y64+AA64+AF64+AK64+AP64+AU64</f>
        <v>0</v>
      </c>
      <c r="AZ64" s="177">
        <f t="shared" ref="AZ64:AZ132" si="3">X64+Z64+AC64+AE64+AH64+AJ64+AM64+AO64+AR64+AT64+AW64</f>
        <v>19310.75</v>
      </c>
      <c r="BA64" s="93" t="s">
        <v>74</v>
      </c>
      <c r="BB64" s="177">
        <v>0</v>
      </c>
      <c r="BC64" s="177">
        <v>0</v>
      </c>
      <c r="BD64" s="177">
        <v>0</v>
      </c>
      <c r="BE64" s="177">
        <v>0</v>
      </c>
      <c r="BF64" s="177">
        <v>0</v>
      </c>
      <c r="BG64" s="177">
        <v>0</v>
      </c>
    </row>
    <row r="65" spans="1:59" s="89" customFormat="1" ht="78.75" hidden="1" x14ac:dyDescent="0.25">
      <c r="A65" s="28" t="s">
        <v>63</v>
      </c>
      <c r="B65" s="90">
        <v>4</v>
      </c>
      <c r="C65" s="90">
        <v>1</v>
      </c>
      <c r="D65" s="28" t="s">
        <v>1621</v>
      </c>
      <c r="E65" s="91"/>
      <c r="F65" s="90" t="s">
        <v>79</v>
      </c>
      <c r="G65" s="91" t="s">
        <v>67</v>
      </c>
      <c r="H65" s="28" t="s">
        <v>1622</v>
      </c>
      <c r="I65" s="28" t="s">
        <v>1623</v>
      </c>
      <c r="J65" s="28" t="s">
        <v>69</v>
      </c>
      <c r="K65" s="28" t="s">
        <v>69</v>
      </c>
      <c r="L65" s="28" t="s">
        <v>69</v>
      </c>
      <c r="M65" s="28" t="s">
        <v>77</v>
      </c>
      <c r="N65" s="249" t="s">
        <v>1624</v>
      </c>
      <c r="O65" s="93" t="s">
        <v>1625</v>
      </c>
      <c r="P65" s="160" t="s">
        <v>83</v>
      </c>
      <c r="Q65" s="160">
        <v>6</v>
      </c>
      <c r="R65" s="28" t="s">
        <v>69</v>
      </c>
      <c r="S65" s="28" t="s">
        <v>69</v>
      </c>
      <c r="T65" s="28" t="s">
        <v>69</v>
      </c>
      <c r="U65" s="28" t="s">
        <v>69</v>
      </c>
      <c r="V65" s="28" t="s">
        <v>74</v>
      </c>
      <c r="W65" s="177">
        <v>0</v>
      </c>
      <c r="X65" s="177">
        <v>0</v>
      </c>
      <c r="Y65" s="177">
        <v>0</v>
      </c>
      <c r="Z65" s="177">
        <v>0</v>
      </c>
      <c r="AA65" s="179">
        <v>0</v>
      </c>
      <c r="AB65" s="76" t="s">
        <v>69</v>
      </c>
      <c r="AC65" s="179">
        <v>2500</v>
      </c>
      <c r="AD65" s="76" t="s">
        <v>1626</v>
      </c>
      <c r="AE65" s="179">
        <v>0</v>
      </c>
      <c r="AF65" s="183">
        <v>0</v>
      </c>
      <c r="AG65" s="77" t="s">
        <v>69</v>
      </c>
      <c r="AH65" s="183">
        <v>0</v>
      </c>
      <c r="AI65" s="77" t="s">
        <v>69</v>
      </c>
      <c r="AJ65" s="183">
        <v>0</v>
      </c>
      <c r="AK65" s="187">
        <v>0</v>
      </c>
      <c r="AL65" s="78" t="s">
        <v>69</v>
      </c>
      <c r="AM65" s="187">
        <v>0</v>
      </c>
      <c r="AN65" s="78" t="s">
        <v>69</v>
      </c>
      <c r="AO65" s="187">
        <v>0</v>
      </c>
      <c r="AP65" s="191">
        <v>0</v>
      </c>
      <c r="AQ65" s="94" t="s">
        <v>69</v>
      </c>
      <c r="AR65" s="191">
        <v>0</v>
      </c>
      <c r="AS65" s="108" t="s">
        <v>69</v>
      </c>
      <c r="AT65" s="192">
        <v>0</v>
      </c>
      <c r="AU65" s="193">
        <v>0</v>
      </c>
      <c r="AV65" s="109" t="s">
        <v>69</v>
      </c>
      <c r="AW65" s="193">
        <v>0</v>
      </c>
      <c r="AX65" s="109" t="s">
        <v>69</v>
      </c>
      <c r="AY65" s="177">
        <f t="shared" ref="AY65" si="4">W65+Y65+AA65+AF65+AK65+AP65+AU65</f>
        <v>0</v>
      </c>
      <c r="AZ65" s="177">
        <f t="shared" ref="AZ65" si="5">X65+Z65+AC65+AE65+AH65+AJ65+AM65+AO65+AR65+AT65+AW65</f>
        <v>2500</v>
      </c>
      <c r="BA65" s="93" t="s">
        <v>74</v>
      </c>
      <c r="BB65" s="177">
        <v>0</v>
      </c>
      <c r="BC65" s="177">
        <v>0</v>
      </c>
      <c r="BD65" s="177">
        <v>0</v>
      </c>
      <c r="BE65" s="177">
        <v>0</v>
      </c>
      <c r="BF65" s="177">
        <v>0</v>
      </c>
      <c r="BG65" s="177">
        <v>0</v>
      </c>
    </row>
    <row r="66" spans="1:59" s="89" customFormat="1" ht="78.75" hidden="1" x14ac:dyDescent="0.25">
      <c r="A66" s="28" t="s">
        <v>63</v>
      </c>
      <c r="B66" s="90">
        <v>4</v>
      </c>
      <c r="C66" s="90">
        <v>1</v>
      </c>
      <c r="D66" s="28" t="s">
        <v>1627</v>
      </c>
      <c r="E66" s="91"/>
      <c r="F66" s="90" t="s">
        <v>79</v>
      </c>
      <c r="G66" s="91" t="s">
        <v>67</v>
      </c>
      <c r="H66" s="28" t="s">
        <v>1628</v>
      </c>
      <c r="I66" s="28" t="s">
        <v>355</v>
      </c>
      <c r="J66" s="28" t="s">
        <v>69</v>
      </c>
      <c r="K66" s="28" t="s">
        <v>69</v>
      </c>
      <c r="L66" s="28" t="s">
        <v>69</v>
      </c>
      <c r="M66" s="28" t="s">
        <v>77</v>
      </c>
      <c r="N66" s="249" t="s">
        <v>1629</v>
      </c>
      <c r="O66" s="93" t="s">
        <v>1630</v>
      </c>
      <c r="P66" s="160" t="s">
        <v>83</v>
      </c>
      <c r="Q66" s="160">
        <v>6</v>
      </c>
      <c r="R66" s="28" t="s">
        <v>69</v>
      </c>
      <c r="S66" s="28" t="s">
        <v>69</v>
      </c>
      <c r="T66" s="28" t="s">
        <v>69</v>
      </c>
      <c r="U66" s="28" t="s">
        <v>69</v>
      </c>
      <c r="V66" s="28" t="s">
        <v>74</v>
      </c>
      <c r="W66" s="177">
        <v>0</v>
      </c>
      <c r="X66" s="177">
        <v>0</v>
      </c>
      <c r="Y66" s="177">
        <v>0</v>
      </c>
      <c r="Z66" s="177">
        <v>0</v>
      </c>
      <c r="AA66" s="179">
        <v>0</v>
      </c>
      <c r="AB66" s="76" t="s">
        <v>69</v>
      </c>
      <c r="AC66" s="179">
        <v>2500</v>
      </c>
      <c r="AD66" s="76" t="s">
        <v>1626</v>
      </c>
      <c r="AE66" s="179">
        <v>0</v>
      </c>
      <c r="AF66" s="183">
        <v>0</v>
      </c>
      <c r="AG66" s="77" t="s">
        <v>69</v>
      </c>
      <c r="AH66" s="183">
        <v>0</v>
      </c>
      <c r="AI66" s="77" t="s">
        <v>69</v>
      </c>
      <c r="AJ66" s="183">
        <v>0</v>
      </c>
      <c r="AK66" s="187">
        <v>0</v>
      </c>
      <c r="AL66" s="78" t="s">
        <v>69</v>
      </c>
      <c r="AM66" s="187">
        <v>0</v>
      </c>
      <c r="AN66" s="78" t="s">
        <v>69</v>
      </c>
      <c r="AO66" s="187">
        <v>0</v>
      </c>
      <c r="AP66" s="191">
        <v>0</v>
      </c>
      <c r="AQ66" s="94" t="s">
        <v>69</v>
      </c>
      <c r="AR66" s="191">
        <v>0</v>
      </c>
      <c r="AS66" s="108" t="s">
        <v>69</v>
      </c>
      <c r="AT66" s="192">
        <v>0</v>
      </c>
      <c r="AU66" s="193">
        <v>0</v>
      </c>
      <c r="AV66" s="109" t="s">
        <v>69</v>
      </c>
      <c r="AW66" s="193">
        <v>0</v>
      </c>
      <c r="AX66" s="109" t="s">
        <v>69</v>
      </c>
      <c r="AY66" s="177">
        <f t="shared" ref="AY66" si="6">W66+Y66+AA66+AF66+AK66+AP66+AU66</f>
        <v>0</v>
      </c>
      <c r="AZ66" s="177">
        <f t="shared" ref="AZ66" si="7">X66+Z66+AC66+AE66+AH66+AJ66+AM66+AO66+AR66+AT66+AW66</f>
        <v>2500</v>
      </c>
      <c r="BA66" s="93" t="s">
        <v>74</v>
      </c>
      <c r="BB66" s="177">
        <v>0</v>
      </c>
      <c r="BC66" s="177">
        <v>0</v>
      </c>
      <c r="BD66" s="177">
        <v>0</v>
      </c>
      <c r="BE66" s="177">
        <v>0</v>
      </c>
      <c r="BF66" s="177">
        <v>0</v>
      </c>
      <c r="BG66" s="177">
        <v>0</v>
      </c>
    </row>
    <row r="67" spans="1:59" s="89" customFormat="1" ht="78.75" hidden="1" x14ac:dyDescent="0.25">
      <c r="A67" s="28" t="s">
        <v>63</v>
      </c>
      <c r="B67" s="90">
        <v>4</v>
      </c>
      <c r="C67" s="90">
        <v>1</v>
      </c>
      <c r="D67" s="28" t="s">
        <v>366</v>
      </c>
      <c r="E67" s="91" t="s">
        <v>74</v>
      </c>
      <c r="F67" s="90" t="s">
        <v>66</v>
      </c>
      <c r="G67" s="91" t="s">
        <v>67</v>
      </c>
      <c r="H67" s="28">
        <v>42414</v>
      </c>
      <c r="I67" s="28" t="s">
        <v>367</v>
      </c>
      <c r="J67" s="28" t="s">
        <v>69</v>
      </c>
      <c r="K67" s="90" t="s">
        <v>69</v>
      </c>
      <c r="L67" s="92" t="s">
        <v>69</v>
      </c>
      <c r="M67" s="28" t="s">
        <v>70</v>
      </c>
      <c r="N67" s="93" t="s">
        <v>368</v>
      </c>
      <c r="O67" s="93" t="s">
        <v>369</v>
      </c>
      <c r="P67" s="160" t="s">
        <v>145</v>
      </c>
      <c r="Q67" s="160">
        <v>6</v>
      </c>
      <c r="R67" s="160">
        <v>6</v>
      </c>
      <c r="S67" s="160">
        <v>6</v>
      </c>
      <c r="T67" s="160">
        <v>6</v>
      </c>
      <c r="U67" s="166" t="s">
        <v>80</v>
      </c>
      <c r="V67" s="160" t="s">
        <v>74</v>
      </c>
      <c r="W67" s="177">
        <v>0</v>
      </c>
      <c r="X67" s="177">
        <v>931.07</v>
      </c>
      <c r="Y67" s="177">
        <v>0</v>
      </c>
      <c r="Z67" s="177">
        <v>1200</v>
      </c>
      <c r="AA67" s="179">
        <v>0</v>
      </c>
      <c r="AB67" s="76" t="s">
        <v>69</v>
      </c>
      <c r="AC67" s="179">
        <v>1000</v>
      </c>
      <c r="AD67" s="76" t="s">
        <v>301</v>
      </c>
      <c r="AE67" s="179">
        <v>0</v>
      </c>
      <c r="AF67" s="183">
        <v>0</v>
      </c>
      <c r="AG67" s="77" t="s">
        <v>69</v>
      </c>
      <c r="AH67" s="183">
        <v>1000</v>
      </c>
      <c r="AI67" s="77" t="s">
        <v>301</v>
      </c>
      <c r="AJ67" s="183">
        <v>0</v>
      </c>
      <c r="AK67" s="187">
        <v>0</v>
      </c>
      <c r="AL67" s="78" t="s">
        <v>69</v>
      </c>
      <c r="AM67" s="187">
        <v>1000</v>
      </c>
      <c r="AN67" s="78" t="s">
        <v>301</v>
      </c>
      <c r="AO67" s="187">
        <v>0</v>
      </c>
      <c r="AP67" s="191">
        <v>0</v>
      </c>
      <c r="AQ67" s="94" t="s">
        <v>69</v>
      </c>
      <c r="AR67" s="191">
        <v>1000</v>
      </c>
      <c r="AS67" s="108" t="s">
        <v>301</v>
      </c>
      <c r="AT67" s="192">
        <v>0</v>
      </c>
      <c r="AU67" s="193">
        <v>0</v>
      </c>
      <c r="AV67" s="109" t="s">
        <v>69</v>
      </c>
      <c r="AW67" s="193">
        <v>0</v>
      </c>
      <c r="AX67" s="109" t="s">
        <v>69</v>
      </c>
      <c r="AY67" s="177">
        <f t="shared" si="2"/>
        <v>0</v>
      </c>
      <c r="AZ67" s="177">
        <f t="shared" si="3"/>
        <v>6131.07</v>
      </c>
      <c r="BA67" s="93" t="s">
        <v>74</v>
      </c>
      <c r="BB67" s="177">
        <v>0</v>
      </c>
      <c r="BC67" s="177">
        <v>0</v>
      </c>
      <c r="BD67" s="177">
        <v>0</v>
      </c>
      <c r="BE67" s="177">
        <v>0</v>
      </c>
      <c r="BF67" s="177">
        <v>0</v>
      </c>
      <c r="BG67" s="177">
        <v>0</v>
      </c>
    </row>
    <row r="68" spans="1:59" s="89" customFormat="1" ht="78.75" hidden="1" x14ac:dyDescent="0.25">
      <c r="A68" s="28" t="s">
        <v>63</v>
      </c>
      <c r="B68" s="90">
        <v>4</v>
      </c>
      <c r="C68" s="90">
        <v>1</v>
      </c>
      <c r="D68" s="28" t="s">
        <v>370</v>
      </c>
      <c r="E68" s="91" t="s">
        <v>145</v>
      </c>
      <c r="F68" s="90" t="s">
        <v>76</v>
      </c>
      <c r="G68" s="91" t="s">
        <v>67</v>
      </c>
      <c r="H68" s="28">
        <v>42414</v>
      </c>
      <c r="I68" s="28" t="s">
        <v>367</v>
      </c>
      <c r="J68" s="28" t="s">
        <v>69</v>
      </c>
      <c r="K68" s="90" t="s">
        <v>69</v>
      </c>
      <c r="L68" s="92" t="s">
        <v>69</v>
      </c>
      <c r="M68" s="28" t="s">
        <v>77</v>
      </c>
      <c r="N68" s="93" t="s">
        <v>371</v>
      </c>
      <c r="O68" s="93" t="s">
        <v>372</v>
      </c>
      <c r="P68" s="160" t="s">
        <v>145</v>
      </c>
      <c r="Q68" s="160">
        <v>6</v>
      </c>
      <c r="R68" s="160">
        <v>6</v>
      </c>
      <c r="S68" s="160">
        <v>6</v>
      </c>
      <c r="T68" s="160">
        <v>6</v>
      </c>
      <c r="U68" s="166" t="s">
        <v>80</v>
      </c>
      <c r="V68" s="160" t="s">
        <v>74</v>
      </c>
      <c r="W68" s="177">
        <v>0</v>
      </c>
      <c r="X68" s="177">
        <v>1815.88</v>
      </c>
      <c r="Y68" s="177">
        <v>0</v>
      </c>
      <c r="Z68" s="177">
        <v>1500</v>
      </c>
      <c r="AA68" s="179">
        <v>0</v>
      </c>
      <c r="AB68" s="76" t="s">
        <v>69</v>
      </c>
      <c r="AC68" s="179">
        <v>6500</v>
      </c>
      <c r="AD68" s="76" t="s">
        <v>1618</v>
      </c>
      <c r="AE68" s="179">
        <v>0</v>
      </c>
      <c r="AF68" s="183">
        <v>0</v>
      </c>
      <c r="AG68" s="77" t="s">
        <v>69</v>
      </c>
      <c r="AH68" s="183">
        <v>1500</v>
      </c>
      <c r="AI68" s="77" t="s">
        <v>301</v>
      </c>
      <c r="AJ68" s="183">
        <v>0</v>
      </c>
      <c r="AK68" s="187">
        <v>0</v>
      </c>
      <c r="AL68" s="78" t="s">
        <v>69</v>
      </c>
      <c r="AM68" s="187">
        <v>1500</v>
      </c>
      <c r="AN68" s="78" t="s">
        <v>301</v>
      </c>
      <c r="AO68" s="187">
        <v>0</v>
      </c>
      <c r="AP68" s="191">
        <v>0</v>
      </c>
      <c r="AQ68" s="94" t="s">
        <v>69</v>
      </c>
      <c r="AR68" s="191">
        <v>1500</v>
      </c>
      <c r="AS68" s="108" t="s">
        <v>301</v>
      </c>
      <c r="AT68" s="192">
        <v>0</v>
      </c>
      <c r="AU68" s="193">
        <v>0</v>
      </c>
      <c r="AV68" s="109" t="s">
        <v>69</v>
      </c>
      <c r="AW68" s="193">
        <v>0</v>
      </c>
      <c r="AX68" s="109" t="s">
        <v>69</v>
      </c>
      <c r="AY68" s="177">
        <f t="shared" si="2"/>
        <v>0</v>
      </c>
      <c r="AZ68" s="177">
        <f t="shared" si="3"/>
        <v>14315.880000000001</v>
      </c>
      <c r="BA68" s="93" t="s">
        <v>74</v>
      </c>
      <c r="BB68" s="177">
        <v>0</v>
      </c>
      <c r="BC68" s="177">
        <v>0</v>
      </c>
      <c r="BD68" s="177">
        <v>0</v>
      </c>
      <c r="BE68" s="177">
        <v>0</v>
      </c>
      <c r="BF68" s="177">
        <v>0</v>
      </c>
      <c r="BG68" s="177">
        <v>0</v>
      </c>
    </row>
    <row r="69" spans="1:59" s="89" customFormat="1" ht="78.75" hidden="1" x14ac:dyDescent="0.25">
      <c r="A69" s="28" t="s">
        <v>63</v>
      </c>
      <c r="B69" s="90">
        <v>4</v>
      </c>
      <c r="C69" s="90">
        <v>1</v>
      </c>
      <c r="D69" s="28" t="s">
        <v>373</v>
      </c>
      <c r="E69" s="91" t="s">
        <v>74</v>
      </c>
      <c r="F69" s="90" t="s">
        <v>66</v>
      </c>
      <c r="G69" s="91" t="s">
        <v>67</v>
      </c>
      <c r="H69" s="28">
        <v>42415</v>
      </c>
      <c r="I69" s="28" t="s">
        <v>374</v>
      </c>
      <c r="J69" s="28" t="s">
        <v>69</v>
      </c>
      <c r="K69" s="90" t="s">
        <v>69</v>
      </c>
      <c r="L69" s="92" t="s">
        <v>69</v>
      </c>
      <c r="M69" s="28" t="s">
        <v>70</v>
      </c>
      <c r="N69" s="93" t="s">
        <v>375</v>
      </c>
      <c r="O69" s="93" t="s">
        <v>376</v>
      </c>
      <c r="P69" s="160" t="s">
        <v>145</v>
      </c>
      <c r="Q69" s="160">
        <v>6</v>
      </c>
      <c r="R69" s="160">
        <v>6</v>
      </c>
      <c r="S69" s="160">
        <v>6</v>
      </c>
      <c r="T69" s="160">
        <v>6</v>
      </c>
      <c r="U69" s="166" t="s">
        <v>80</v>
      </c>
      <c r="V69" s="160" t="s">
        <v>74</v>
      </c>
      <c r="W69" s="177">
        <v>0</v>
      </c>
      <c r="X69" s="177">
        <v>1196.49</v>
      </c>
      <c r="Y69" s="177">
        <v>0</v>
      </c>
      <c r="Z69" s="177">
        <v>2026.52</v>
      </c>
      <c r="AA69" s="179">
        <v>0</v>
      </c>
      <c r="AB69" s="76" t="s">
        <v>69</v>
      </c>
      <c r="AC69" s="179">
        <v>1000</v>
      </c>
      <c r="AD69" s="76" t="s">
        <v>301</v>
      </c>
      <c r="AE69" s="179">
        <v>0</v>
      </c>
      <c r="AF69" s="183">
        <v>0</v>
      </c>
      <c r="AG69" s="77" t="s">
        <v>69</v>
      </c>
      <c r="AH69" s="183">
        <v>1000</v>
      </c>
      <c r="AI69" s="77" t="s">
        <v>301</v>
      </c>
      <c r="AJ69" s="183">
        <v>0</v>
      </c>
      <c r="AK69" s="187">
        <v>0</v>
      </c>
      <c r="AL69" s="78" t="s">
        <v>69</v>
      </c>
      <c r="AM69" s="187">
        <v>1000</v>
      </c>
      <c r="AN69" s="78" t="s">
        <v>301</v>
      </c>
      <c r="AO69" s="187">
        <v>0</v>
      </c>
      <c r="AP69" s="191">
        <v>0</v>
      </c>
      <c r="AQ69" s="94" t="s">
        <v>69</v>
      </c>
      <c r="AR69" s="191">
        <v>1000</v>
      </c>
      <c r="AS69" s="108" t="s">
        <v>301</v>
      </c>
      <c r="AT69" s="192">
        <v>0</v>
      </c>
      <c r="AU69" s="193">
        <v>0</v>
      </c>
      <c r="AV69" s="109" t="s">
        <v>69</v>
      </c>
      <c r="AW69" s="193">
        <v>0</v>
      </c>
      <c r="AX69" s="109" t="s">
        <v>69</v>
      </c>
      <c r="AY69" s="177">
        <f t="shared" si="2"/>
        <v>0</v>
      </c>
      <c r="AZ69" s="177">
        <f t="shared" si="3"/>
        <v>7223.01</v>
      </c>
      <c r="BA69" s="93" t="s">
        <v>74</v>
      </c>
      <c r="BB69" s="177">
        <v>0</v>
      </c>
      <c r="BC69" s="177">
        <v>0</v>
      </c>
      <c r="BD69" s="177">
        <v>0</v>
      </c>
      <c r="BE69" s="177">
        <v>0</v>
      </c>
      <c r="BF69" s="177">
        <v>0</v>
      </c>
      <c r="BG69" s="177">
        <v>0</v>
      </c>
    </row>
    <row r="70" spans="1:59" s="89" customFormat="1" ht="78.75" hidden="1" x14ac:dyDescent="0.25">
      <c r="A70" s="28" t="s">
        <v>63</v>
      </c>
      <c r="B70" s="90">
        <v>4</v>
      </c>
      <c r="C70" s="90">
        <v>1</v>
      </c>
      <c r="D70" s="28" t="s">
        <v>377</v>
      </c>
      <c r="E70" s="91" t="s">
        <v>74</v>
      </c>
      <c r="F70" s="90" t="s">
        <v>76</v>
      </c>
      <c r="G70" s="91" t="s">
        <v>67</v>
      </c>
      <c r="H70" s="28">
        <v>42415</v>
      </c>
      <c r="I70" s="28" t="s">
        <v>374</v>
      </c>
      <c r="J70" s="28" t="s">
        <v>69</v>
      </c>
      <c r="K70" s="90" t="s">
        <v>69</v>
      </c>
      <c r="L70" s="92" t="s">
        <v>69</v>
      </c>
      <c r="M70" s="28" t="s">
        <v>77</v>
      </c>
      <c r="N70" s="93" t="s">
        <v>378</v>
      </c>
      <c r="O70" s="93" t="s">
        <v>376</v>
      </c>
      <c r="P70" s="160" t="s">
        <v>145</v>
      </c>
      <c r="Q70" s="160">
        <v>6</v>
      </c>
      <c r="R70" s="160">
        <v>6</v>
      </c>
      <c r="S70" s="160">
        <v>6</v>
      </c>
      <c r="T70" s="160">
        <v>6</v>
      </c>
      <c r="U70" s="166" t="s">
        <v>80</v>
      </c>
      <c r="V70" s="160" t="s">
        <v>74</v>
      </c>
      <c r="W70" s="177">
        <v>0</v>
      </c>
      <c r="X70" s="177">
        <v>4377.68</v>
      </c>
      <c r="Y70" s="177">
        <v>0</v>
      </c>
      <c r="Z70" s="177">
        <v>12506.3</v>
      </c>
      <c r="AA70" s="179">
        <v>0</v>
      </c>
      <c r="AB70" s="76" t="s">
        <v>69</v>
      </c>
      <c r="AC70" s="179">
        <v>3500</v>
      </c>
      <c r="AD70" s="76" t="s">
        <v>1616</v>
      </c>
      <c r="AE70" s="179">
        <v>0</v>
      </c>
      <c r="AF70" s="183">
        <v>0</v>
      </c>
      <c r="AG70" s="77" t="s">
        <v>69</v>
      </c>
      <c r="AH70" s="183">
        <v>1000</v>
      </c>
      <c r="AI70" s="77" t="s">
        <v>301</v>
      </c>
      <c r="AJ70" s="183">
        <v>0</v>
      </c>
      <c r="AK70" s="187">
        <v>0</v>
      </c>
      <c r="AL70" s="78" t="s">
        <v>69</v>
      </c>
      <c r="AM70" s="187">
        <v>1000</v>
      </c>
      <c r="AN70" s="78" t="s">
        <v>301</v>
      </c>
      <c r="AO70" s="187">
        <v>0</v>
      </c>
      <c r="AP70" s="191">
        <v>0</v>
      </c>
      <c r="AQ70" s="94" t="s">
        <v>69</v>
      </c>
      <c r="AR70" s="191">
        <v>1000</v>
      </c>
      <c r="AS70" s="108" t="s">
        <v>301</v>
      </c>
      <c r="AT70" s="192">
        <v>0</v>
      </c>
      <c r="AU70" s="193">
        <v>0</v>
      </c>
      <c r="AV70" s="109" t="s">
        <v>69</v>
      </c>
      <c r="AW70" s="193">
        <v>0</v>
      </c>
      <c r="AX70" s="109" t="s">
        <v>69</v>
      </c>
      <c r="AY70" s="177">
        <f t="shared" si="2"/>
        <v>0</v>
      </c>
      <c r="AZ70" s="177">
        <f t="shared" si="3"/>
        <v>23383.98</v>
      </c>
      <c r="BA70" s="93" t="s">
        <v>74</v>
      </c>
      <c r="BB70" s="177">
        <v>0</v>
      </c>
      <c r="BC70" s="177">
        <v>0</v>
      </c>
      <c r="BD70" s="177">
        <v>0</v>
      </c>
      <c r="BE70" s="177">
        <v>0</v>
      </c>
      <c r="BF70" s="177">
        <v>0</v>
      </c>
      <c r="BG70" s="177">
        <v>0</v>
      </c>
    </row>
    <row r="71" spans="1:59" s="89" customFormat="1" ht="78.75" hidden="1" x14ac:dyDescent="0.25">
      <c r="A71" s="28" t="s">
        <v>63</v>
      </c>
      <c r="B71" s="90">
        <v>4</v>
      </c>
      <c r="C71" s="90">
        <v>1</v>
      </c>
      <c r="D71" s="28" t="s">
        <v>379</v>
      </c>
      <c r="E71" s="91" t="s">
        <v>145</v>
      </c>
      <c r="F71" s="90" t="s">
        <v>66</v>
      </c>
      <c r="G71" s="91" t="s">
        <v>67</v>
      </c>
      <c r="H71" s="28">
        <v>42416</v>
      </c>
      <c r="I71" s="28" t="s">
        <v>380</v>
      </c>
      <c r="J71" s="28" t="s">
        <v>69</v>
      </c>
      <c r="K71" s="90" t="s">
        <v>69</v>
      </c>
      <c r="L71" s="92" t="s">
        <v>69</v>
      </c>
      <c r="M71" s="28" t="s">
        <v>70</v>
      </c>
      <c r="N71" s="93" t="s">
        <v>381</v>
      </c>
      <c r="O71" s="93" t="s">
        <v>382</v>
      </c>
      <c r="P71" s="160" t="s">
        <v>145</v>
      </c>
      <c r="Q71" s="160">
        <v>6</v>
      </c>
      <c r="R71" s="160">
        <v>6</v>
      </c>
      <c r="S71" s="160">
        <v>6</v>
      </c>
      <c r="T71" s="160">
        <v>6</v>
      </c>
      <c r="U71" s="166" t="s">
        <v>80</v>
      </c>
      <c r="V71" s="160" t="s">
        <v>74</v>
      </c>
      <c r="W71" s="177">
        <v>0</v>
      </c>
      <c r="X71" s="177">
        <v>533.35</v>
      </c>
      <c r="Y71" s="177">
        <v>0</v>
      </c>
      <c r="Z71" s="177">
        <v>1200</v>
      </c>
      <c r="AA71" s="179">
        <v>0</v>
      </c>
      <c r="AB71" s="76" t="s">
        <v>69</v>
      </c>
      <c r="AC71" s="179">
        <v>3000</v>
      </c>
      <c r="AD71" s="76" t="s">
        <v>383</v>
      </c>
      <c r="AE71" s="179">
        <v>0</v>
      </c>
      <c r="AF71" s="183">
        <v>0</v>
      </c>
      <c r="AG71" s="77" t="s">
        <v>69</v>
      </c>
      <c r="AH71" s="183">
        <v>1200</v>
      </c>
      <c r="AI71" s="77" t="s">
        <v>301</v>
      </c>
      <c r="AJ71" s="183">
        <v>0</v>
      </c>
      <c r="AK71" s="187">
        <v>0</v>
      </c>
      <c r="AL71" s="78" t="s">
        <v>69</v>
      </c>
      <c r="AM71" s="187">
        <v>1200</v>
      </c>
      <c r="AN71" s="78" t="s">
        <v>301</v>
      </c>
      <c r="AO71" s="187">
        <v>0</v>
      </c>
      <c r="AP71" s="191">
        <v>0</v>
      </c>
      <c r="AQ71" s="94" t="s">
        <v>69</v>
      </c>
      <c r="AR71" s="191">
        <v>1200</v>
      </c>
      <c r="AS71" s="108" t="s">
        <v>301</v>
      </c>
      <c r="AT71" s="192">
        <v>0</v>
      </c>
      <c r="AU71" s="193">
        <v>0</v>
      </c>
      <c r="AV71" s="109" t="s">
        <v>69</v>
      </c>
      <c r="AW71" s="193">
        <v>0</v>
      </c>
      <c r="AX71" s="109" t="s">
        <v>69</v>
      </c>
      <c r="AY71" s="177">
        <f t="shared" si="2"/>
        <v>0</v>
      </c>
      <c r="AZ71" s="177">
        <f t="shared" si="3"/>
        <v>8333.35</v>
      </c>
      <c r="BA71" s="93" t="s">
        <v>74</v>
      </c>
      <c r="BB71" s="177">
        <v>0</v>
      </c>
      <c r="BC71" s="177">
        <v>0</v>
      </c>
      <c r="BD71" s="177">
        <v>0</v>
      </c>
      <c r="BE71" s="177">
        <v>0</v>
      </c>
      <c r="BF71" s="177">
        <v>0</v>
      </c>
      <c r="BG71" s="177">
        <v>0</v>
      </c>
    </row>
    <row r="72" spans="1:59" s="89" customFormat="1" ht="78.75" hidden="1" x14ac:dyDescent="0.25">
      <c r="A72" s="28" t="s">
        <v>63</v>
      </c>
      <c r="B72" s="90">
        <v>4</v>
      </c>
      <c r="C72" s="90">
        <v>1</v>
      </c>
      <c r="D72" s="28" t="s">
        <v>384</v>
      </c>
      <c r="E72" s="91" t="s">
        <v>74</v>
      </c>
      <c r="F72" s="90" t="s">
        <v>76</v>
      </c>
      <c r="G72" s="91" t="s">
        <v>67</v>
      </c>
      <c r="H72" s="28">
        <v>42416</v>
      </c>
      <c r="I72" s="28" t="s">
        <v>380</v>
      </c>
      <c r="J72" s="28" t="s">
        <v>69</v>
      </c>
      <c r="K72" s="90" t="s">
        <v>69</v>
      </c>
      <c r="L72" s="92" t="s">
        <v>69</v>
      </c>
      <c r="M72" s="28" t="s">
        <v>77</v>
      </c>
      <c r="N72" s="93" t="s">
        <v>385</v>
      </c>
      <c r="O72" s="93" t="s">
        <v>386</v>
      </c>
      <c r="P72" s="160" t="s">
        <v>145</v>
      </c>
      <c r="Q72" s="160">
        <v>6</v>
      </c>
      <c r="R72" s="160">
        <v>6</v>
      </c>
      <c r="S72" s="160">
        <v>6</v>
      </c>
      <c r="T72" s="160">
        <v>6</v>
      </c>
      <c r="U72" s="166" t="s">
        <v>80</v>
      </c>
      <c r="V72" s="160" t="s">
        <v>74</v>
      </c>
      <c r="W72" s="177">
        <v>0</v>
      </c>
      <c r="X72" s="177">
        <v>2139.27</v>
      </c>
      <c r="Y72" s="177">
        <v>0</v>
      </c>
      <c r="Z72" s="177">
        <v>1500</v>
      </c>
      <c r="AA72" s="179">
        <v>0</v>
      </c>
      <c r="AB72" s="76" t="s">
        <v>69</v>
      </c>
      <c r="AC72" s="179">
        <v>3700</v>
      </c>
      <c r="AD72" s="76" t="s">
        <v>1619</v>
      </c>
      <c r="AE72" s="179">
        <v>0</v>
      </c>
      <c r="AF72" s="183">
        <v>0</v>
      </c>
      <c r="AG72" s="77" t="s">
        <v>69</v>
      </c>
      <c r="AH72" s="183">
        <v>1200</v>
      </c>
      <c r="AI72" s="77" t="s">
        <v>301</v>
      </c>
      <c r="AJ72" s="183">
        <v>0</v>
      </c>
      <c r="AK72" s="187">
        <v>0</v>
      </c>
      <c r="AL72" s="78" t="s">
        <v>69</v>
      </c>
      <c r="AM72" s="187">
        <v>1200</v>
      </c>
      <c r="AN72" s="78" t="s">
        <v>301</v>
      </c>
      <c r="AO72" s="187">
        <v>0</v>
      </c>
      <c r="AP72" s="191">
        <v>0</v>
      </c>
      <c r="AQ72" s="94" t="s">
        <v>69</v>
      </c>
      <c r="AR72" s="191">
        <v>1200</v>
      </c>
      <c r="AS72" s="108" t="s">
        <v>301</v>
      </c>
      <c r="AT72" s="192">
        <v>0</v>
      </c>
      <c r="AU72" s="193">
        <v>0</v>
      </c>
      <c r="AV72" s="109" t="s">
        <v>69</v>
      </c>
      <c r="AW72" s="193">
        <v>0</v>
      </c>
      <c r="AX72" s="109" t="s">
        <v>69</v>
      </c>
      <c r="AY72" s="177">
        <f t="shared" si="2"/>
        <v>0</v>
      </c>
      <c r="AZ72" s="177">
        <f t="shared" si="3"/>
        <v>10939.27</v>
      </c>
      <c r="BA72" s="93" t="s">
        <v>74</v>
      </c>
      <c r="BB72" s="177">
        <v>0</v>
      </c>
      <c r="BC72" s="177">
        <v>0</v>
      </c>
      <c r="BD72" s="177">
        <v>0</v>
      </c>
      <c r="BE72" s="177">
        <v>0</v>
      </c>
      <c r="BF72" s="177">
        <v>0</v>
      </c>
      <c r="BG72" s="177">
        <v>0</v>
      </c>
    </row>
    <row r="73" spans="1:59" s="89" customFormat="1" ht="78.75" hidden="1" x14ac:dyDescent="0.25">
      <c r="A73" s="28" t="s">
        <v>63</v>
      </c>
      <c r="B73" s="90">
        <v>4</v>
      </c>
      <c r="C73" s="90">
        <v>1</v>
      </c>
      <c r="D73" s="28" t="s">
        <v>387</v>
      </c>
      <c r="E73" s="91" t="s">
        <v>74</v>
      </c>
      <c r="F73" s="90" t="s">
        <v>66</v>
      </c>
      <c r="G73" s="91" t="s">
        <v>67</v>
      </c>
      <c r="H73" s="28">
        <v>42417</v>
      </c>
      <c r="I73" s="28" t="s">
        <v>388</v>
      </c>
      <c r="J73" s="28" t="s">
        <v>69</v>
      </c>
      <c r="K73" s="90" t="s">
        <v>69</v>
      </c>
      <c r="L73" s="92" t="s">
        <v>69</v>
      </c>
      <c r="M73" s="28" t="s">
        <v>70</v>
      </c>
      <c r="N73" s="93" t="s">
        <v>389</v>
      </c>
      <c r="O73" s="93" t="s">
        <v>390</v>
      </c>
      <c r="P73" s="160" t="s">
        <v>145</v>
      </c>
      <c r="Q73" s="160">
        <v>6</v>
      </c>
      <c r="R73" s="160">
        <v>6</v>
      </c>
      <c r="S73" s="160">
        <v>6</v>
      </c>
      <c r="T73" s="160">
        <v>6</v>
      </c>
      <c r="U73" s="166" t="s">
        <v>80</v>
      </c>
      <c r="V73" s="160" t="s">
        <v>74</v>
      </c>
      <c r="W73" s="177">
        <v>0</v>
      </c>
      <c r="X73" s="177">
        <v>526.51</v>
      </c>
      <c r="Y73" s="177">
        <v>0</v>
      </c>
      <c r="Z73" s="177">
        <v>1200</v>
      </c>
      <c r="AA73" s="179">
        <v>0</v>
      </c>
      <c r="AB73" s="76" t="s">
        <v>69</v>
      </c>
      <c r="AC73" s="179">
        <v>1000</v>
      </c>
      <c r="AD73" s="76" t="s">
        <v>301</v>
      </c>
      <c r="AE73" s="179">
        <v>0</v>
      </c>
      <c r="AF73" s="183">
        <v>0</v>
      </c>
      <c r="AG73" s="77" t="s">
        <v>69</v>
      </c>
      <c r="AH73" s="183">
        <v>1000</v>
      </c>
      <c r="AI73" s="77" t="s">
        <v>301</v>
      </c>
      <c r="AJ73" s="183">
        <v>0</v>
      </c>
      <c r="AK73" s="187">
        <v>0</v>
      </c>
      <c r="AL73" s="78" t="s">
        <v>69</v>
      </c>
      <c r="AM73" s="187">
        <v>1000</v>
      </c>
      <c r="AN73" s="78" t="s">
        <v>301</v>
      </c>
      <c r="AO73" s="187">
        <v>0</v>
      </c>
      <c r="AP73" s="191">
        <v>0</v>
      </c>
      <c r="AQ73" s="94" t="s">
        <v>69</v>
      </c>
      <c r="AR73" s="191">
        <v>1000</v>
      </c>
      <c r="AS73" s="108" t="s">
        <v>301</v>
      </c>
      <c r="AT73" s="192">
        <v>0</v>
      </c>
      <c r="AU73" s="193">
        <v>0</v>
      </c>
      <c r="AV73" s="109" t="s">
        <v>69</v>
      </c>
      <c r="AW73" s="193">
        <v>0</v>
      </c>
      <c r="AX73" s="109" t="s">
        <v>69</v>
      </c>
      <c r="AY73" s="177">
        <f t="shared" si="2"/>
        <v>0</v>
      </c>
      <c r="AZ73" s="177">
        <f t="shared" si="3"/>
        <v>5726.51</v>
      </c>
      <c r="BA73" s="93" t="s">
        <v>74</v>
      </c>
      <c r="BB73" s="177">
        <v>0</v>
      </c>
      <c r="BC73" s="177">
        <v>0</v>
      </c>
      <c r="BD73" s="177">
        <v>0</v>
      </c>
      <c r="BE73" s="177">
        <v>0</v>
      </c>
      <c r="BF73" s="177">
        <v>0</v>
      </c>
      <c r="BG73" s="177">
        <v>0</v>
      </c>
    </row>
    <row r="74" spans="1:59" s="89" customFormat="1" ht="78.75" hidden="1" x14ac:dyDescent="0.25">
      <c r="A74" s="28" t="s">
        <v>63</v>
      </c>
      <c r="B74" s="90">
        <v>4</v>
      </c>
      <c r="C74" s="90">
        <v>1</v>
      </c>
      <c r="D74" s="28" t="s">
        <v>391</v>
      </c>
      <c r="E74" s="91" t="s">
        <v>74</v>
      </c>
      <c r="F74" s="90" t="s">
        <v>76</v>
      </c>
      <c r="G74" s="91" t="s">
        <v>67</v>
      </c>
      <c r="H74" s="28">
        <v>42417</v>
      </c>
      <c r="I74" s="28" t="s">
        <v>388</v>
      </c>
      <c r="J74" s="28" t="s">
        <v>69</v>
      </c>
      <c r="K74" s="90" t="s">
        <v>69</v>
      </c>
      <c r="L74" s="92" t="s">
        <v>69</v>
      </c>
      <c r="M74" s="28" t="s">
        <v>77</v>
      </c>
      <c r="N74" s="93" t="s">
        <v>392</v>
      </c>
      <c r="O74" s="93" t="s">
        <v>393</v>
      </c>
      <c r="P74" s="160" t="s">
        <v>145</v>
      </c>
      <c r="Q74" s="160">
        <v>6</v>
      </c>
      <c r="R74" s="160">
        <v>6</v>
      </c>
      <c r="S74" s="160">
        <v>6</v>
      </c>
      <c r="T74" s="160">
        <v>6</v>
      </c>
      <c r="U74" s="166" t="s">
        <v>80</v>
      </c>
      <c r="V74" s="160" t="s">
        <v>74</v>
      </c>
      <c r="W74" s="177">
        <v>0</v>
      </c>
      <c r="X74" s="177">
        <v>0</v>
      </c>
      <c r="Y74" s="177">
        <v>0</v>
      </c>
      <c r="Z74" s="177">
        <v>1500</v>
      </c>
      <c r="AA74" s="179">
        <v>0</v>
      </c>
      <c r="AB74" s="76" t="s">
        <v>69</v>
      </c>
      <c r="AC74" s="179">
        <v>3700</v>
      </c>
      <c r="AD74" s="76" t="s">
        <v>1619</v>
      </c>
      <c r="AE74" s="179">
        <v>0</v>
      </c>
      <c r="AF74" s="183">
        <v>0</v>
      </c>
      <c r="AG74" s="77" t="s">
        <v>69</v>
      </c>
      <c r="AH74" s="183">
        <v>1200</v>
      </c>
      <c r="AI74" s="77" t="s">
        <v>301</v>
      </c>
      <c r="AJ74" s="183">
        <v>0</v>
      </c>
      <c r="AK74" s="187">
        <v>0</v>
      </c>
      <c r="AL74" s="78" t="s">
        <v>69</v>
      </c>
      <c r="AM74" s="187">
        <v>1200</v>
      </c>
      <c r="AN74" s="78" t="s">
        <v>301</v>
      </c>
      <c r="AO74" s="187">
        <v>0</v>
      </c>
      <c r="AP74" s="191">
        <v>0</v>
      </c>
      <c r="AQ74" s="94" t="s">
        <v>69</v>
      </c>
      <c r="AR74" s="191">
        <v>1200</v>
      </c>
      <c r="AS74" s="108" t="s">
        <v>301</v>
      </c>
      <c r="AT74" s="192">
        <v>0</v>
      </c>
      <c r="AU74" s="193">
        <v>0</v>
      </c>
      <c r="AV74" s="109" t="s">
        <v>69</v>
      </c>
      <c r="AW74" s="193">
        <v>0</v>
      </c>
      <c r="AX74" s="109" t="s">
        <v>69</v>
      </c>
      <c r="AY74" s="177">
        <f t="shared" si="2"/>
        <v>0</v>
      </c>
      <c r="AZ74" s="177">
        <f t="shared" si="3"/>
        <v>8800</v>
      </c>
      <c r="BA74" s="93" t="s">
        <v>74</v>
      </c>
      <c r="BB74" s="177">
        <v>0</v>
      </c>
      <c r="BC74" s="177">
        <v>0</v>
      </c>
      <c r="BD74" s="177">
        <v>0</v>
      </c>
      <c r="BE74" s="177">
        <v>0</v>
      </c>
      <c r="BF74" s="177">
        <v>0</v>
      </c>
      <c r="BG74" s="177">
        <v>0</v>
      </c>
    </row>
    <row r="75" spans="1:59" s="89" customFormat="1" ht="78.75" hidden="1" x14ac:dyDescent="0.25">
      <c r="A75" s="28" t="s">
        <v>63</v>
      </c>
      <c r="B75" s="90">
        <v>4</v>
      </c>
      <c r="C75" s="90">
        <v>1</v>
      </c>
      <c r="D75" s="28" t="s">
        <v>394</v>
      </c>
      <c r="E75" s="91" t="s">
        <v>145</v>
      </c>
      <c r="F75" s="90" t="s">
        <v>66</v>
      </c>
      <c r="G75" s="91" t="s">
        <v>67</v>
      </c>
      <c r="H75" s="28">
        <v>42419</v>
      </c>
      <c r="I75" s="28" t="s">
        <v>395</v>
      </c>
      <c r="J75" s="28" t="s">
        <v>69</v>
      </c>
      <c r="K75" s="90" t="s">
        <v>69</v>
      </c>
      <c r="L75" s="92" t="s">
        <v>69</v>
      </c>
      <c r="M75" s="28" t="s">
        <v>70</v>
      </c>
      <c r="N75" s="93" t="s">
        <v>396</v>
      </c>
      <c r="O75" s="93" t="s">
        <v>397</v>
      </c>
      <c r="P75" s="160" t="s">
        <v>145</v>
      </c>
      <c r="Q75" s="160">
        <v>6</v>
      </c>
      <c r="R75" s="160">
        <v>6</v>
      </c>
      <c r="S75" s="160">
        <v>6</v>
      </c>
      <c r="T75" s="160">
        <v>6</v>
      </c>
      <c r="U75" s="166" t="s">
        <v>80</v>
      </c>
      <c r="V75" s="160" t="s">
        <v>74</v>
      </c>
      <c r="W75" s="177">
        <v>0</v>
      </c>
      <c r="X75" s="177">
        <v>700.68</v>
      </c>
      <c r="Y75" s="177">
        <v>0</v>
      </c>
      <c r="Z75" s="177">
        <v>1715.65</v>
      </c>
      <c r="AA75" s="179">
        <v>0</v>
      </c>
      <c r="AB75" s="76" t="s">
        <v>69</v>
      </c>
      <c r="AC75" s="179">
        <v>2500</v>
      </c>
      <c r="AD75" s="76" t="s">
        <v>398</v>
      </c>
      <c r="AE75" s="179">
        <v>0</v>
      </c>
      <c r="AF75" s="183">
        <v>0</v>
      </c>
      <c r="AG75" s="77" t="s">
        <v>69</v>
      </c>
      <c r="AH75" s="183">
        <v>1200</v>
      </c>
      <c r="AI75" s="77" t="s">
        <v>301</v>
      </c>
      <c r="AJ75" s="183">
        <v>0</v>
      </c>
      <c r="AK75" s="187">
        <v>0</v>
      </c>
      <c r="AL75" s="78" t="s">
        <v>69</v>
      </c>
      <c r="AM75" s="187">
        <v>1200</v>
      </c>
      <c r="AN75" s="78" t="s">
        <v>301</v>
      </c>
      <c r="AO75" s="187">
        <v>0</v>
      </c>
      <c r="AP75" s="191">
        <v>0</v>
      </c>
      <c r="AQ75" s="94" t="s">
        <v>69</v>
      </c>
      <c r="AR75" s="191">
        <v>1200</v>
      </c>
      <c r="AS75" s="108" t="s">
        <v>301</v>
      </c>
      <c r="AT75" s="192">
        <v>0</v>
      </c>
      <c r="AU75" s="193">
        <v>0</v>
      </c>
      <c r="AV75" s="109" t="s">
        <v>69</v>
      </c>
      <c r="AW75" s="193">
        <v>0</v>
      </c>
      <c r="AX75" s="109" t="s">
        <v>69</v>
      </c>
      <c r="AY75" s="177">
        <f t="shared" si="2"/>
        <v>0</v>
      </c>
      <c r="AZ75" s="177">
        <f t="shared" si="3"/>
        <v>8516.33</v>
      </c>
      <c r="BA75" s="93" t="s">
        <v>74</v>
      </c>
      <c r="BB75" s="177">
        <v>0</v>
      </c>
      <c r="BC75" s="177">
        <v>0</v>
      </c>
      <c r="BD75" s="177">
        <v>0</v>
      </c>
      <c r="BE75" s="177">
        <v>0</v>
      </c>
      <c r="BF75" s="177">
        <v>0</v>
      </c>
      <c r="BG75" s="177">
        <v>0</v>
      </c>
    </row>
    <row r="76" spans="1:59" s="89" customFormat="1" ht="78.75" hidden="1" x14ac:dyDescent="0.25">
      <c r="A76" s="28" t="s">
        <v>63</v>
      </c>
      <c r="B76" s="90">
        <v>4</v>
      </c>
      <c r="C76" s="90">
        <v>1</v>
      </c>
      <c r="D76" s="28" t="s">
        <v>399</v>
      </c>
      <c r="E76" s="91" t="s">
        <v>74</v>
      </c>
      <c r="F76" s="90" t="s">
        <v>400</v>
      </c>
      <c r="G76" s="91" t="s">
        <v>67</v>
      </c>
      <c r="H76" s="28">
        <v>42419</v>
      </c>
      <c r="I76" s="28" t="s">
        <v>395</v>
      </c>
      <c r="J76" s="28" t="s">
        <v>69</v>
      </c>
      <c r="K76" s="90" t="s">
        <v>69</v>
      </c>
      <c r="L76" s="92" t="s">
        <v>69</v>
      </c>
      <c r="M76" s="28" t="s">
        <v>77</v>
      </c>
      <c r="N76" s="93" t="s">
        <v>401</v>
      </c>
      <c r="O76" s="93" t="s">
        <v>402</v>
      </c>
      <c r="P76" s="160" t="s">
        <v>145</v>
      </c>
      <c r="Q76" s="160">
        <v>6</v>
      </c>
      <c r="R76" s="160">
        <v>6</v>
      </c>
      <c r="S76" s="160">
        <v>6</v>
      </c>
      <c r="T76" s="160">
        <v>6</v>
      </c>
      <c r="U76" s="166" t="s">
        <v>80</v>
      </c>
      <c r="V76" s="160" t="s">
        <v>74</v>
      </c>
      <c r="W76" s="177">
        <v>0</v>
      </c>
      <c r="X76" s="177">
        <v>0</v>
      </c>
      <c r="Y76" s="177">
        <v>0</v>
      </c>
      <c r="Z76" s="177">
        <v>1500</v>
      </c>
      <c r="AA76" s="179">
        <v>0</v>
      </c>
      <c r="AB76" s="76" t="s">
        <v>69</v>
      </c>
      <c r="AC76" s="179">
        <v>1200</v>
      </c>
      <c r="AD76" s="76" t="s">
        <v>301</v>
      </c>
      <c r="AE76" s="179">
        <v>0</v>
      </c>
      <c r="AF76" s="183">
        <v>0</v>
      </c>
      <c r="AG76" s="77" t="s">
        <v>69</v>
      </c>
      <c r="AH76" s="183">
        <v>1200</v>
      </c>
      <c r="AI76" s="77" t="s">
        <v>301</v>
      </c>
      <c r="AJ76" s="183">
        <v>0</v>
      </c>
      <c r="AK76" s="187">
        <v>0</v>
      </c>
      <c r="AL76" s="78" t="s">
        <v>69</v>
      </c>
      <c r="AM76" s="187">
        <v>1200</v>
      </c>
      <c r="AN76" s="78" t="s">
        <v>301</v>
      </c>
      <c r="AO76" s="187">
        <v>0</v>
      </c>
      <c r="AP76" s="191">
        <v>0</v>
      </c>
      <c r="AQ76" s="94" t="s">
        <v>69</v>
      </c>
      <c r="AR76" s="191">
        <v>1200</v>
      </c>
      <c r="AS76" s="108" t="s">
        <v>301</v>
      </c>
      <c r="AT76" s="192">
        <v>0</v>
      </c>
      <c r="AU76" s="193">
        <v>0</v>
      </c>
      <c r="AV76" s="109" t="s">
        <v>69</v>
      </c>
      <c r="AW76" s="193">
        <v>0</v>
      </c>
      <c r="AX76" s="109" t="s">
        <v>69</v>
      </c>
      <c r="AY76" s="177">
        <f t="shared" si="2"/>
        <v>0</v>
      </c>
      <c r="AZ76" s="177">
        <f t="shared" si="3"/>
        <v>6300</v>
      </c>
      <c r="BA76" s="93" t="s">
        <v>74</v>
      </c>
      <c r="BB76" s="177">
        <v>0</v>
      </c>
      <c r="BC76" s="177">
        <v>0</v>
      </c>
      <c r="BD76" s="177">
        <v>0</v>
      </c>
      <c r="BE76" s="177">
        <v>0</v>
      </c>
      <c r="BF76" s="177">
        <v>0</v>
      </c>
      <c r="BG76" s="177">
        <v>0</v>
      </c>
    </row>
    <row r="77" spans="1:59" s="89" customFormat="1" ht="63" hidden="1" x14ac:dyDescent="0.25">
      <c r="A77" s="28" t="s">
        <v>63</v>
      </c>
      <c r="B77" s="90">
        <v>4</v>
      </c>
      <c r="C77" s="90">
        <v>2</v>
      </c>
      <c r="D77" s="28" t="s">
        <v>403</v>
      </c>
      <c r="E77" s="91" t="s">
        <v>145</v>
      </c>
      <c r="F77" s="90" t="s">
        <v>404</v>
      </c>
      <c r="G77" s="91" t="s">
        <v>67</v>
      </c>
      <c r="H77" s="28">
        <v>42418</v>
      </c>
      <c r="I77" s="28" t="s">
        <v>405</v>
      </c>
      <c r="J77" s="28" t="s">
        <v>69</v>
      </c>
      <c r="K77" s="90" t="s">
        <v>69</v>
      </c>
      <c r="L77" s="92" t="s">
        <v>69</v>
      </c>
      <c r="M77" s="28" t="s">
        <v>77</v>
      </c>
      <c r="N77" s="93" t="s">
        <v>406</v>
      </c>
      <c r="O77" s="93" t="s">
        <v>407</v>
      </c>
      <c r="P77" s="160" t="s">
        <v>74</v>
      </c>
      <c r="Q77" s="160" t="s">
        <v>80</v>
      </c>
      <c r="R77" s="160">
        <v>6</v>
      </c>
      <c r="S77" s="160" t="s">
        <v>80</v>
      </c>
      <c r="T77" s="160" t="s">
        <v>80</v>
      </c>
      <c r="U77" s="166" t="s">
        <v>80</v>
      </c>
      <c r="V77" s="160" t="s">
        <v>74</v>
      </c>
      <c r="W77" s="177">
        <v>0</v>
      </c>
      <c r="X77" s="177">
        <v>0</v>
      </c>
      <c r="Y77" s="177">
        <v>0</v>
      </c>
      <c r="Z77" s="177">
        <v>21145.24</v>
      </c>
      <c r="AA77" s="179">
        <v>0</v>
      </c>
      <c r="AB77" s="76" t="s">
        <v>69</v>
      </c>
      <c r="AC77" s="179">
        <v>9500</v>
      </c>
      <c r="AD77" s="76" t="s">
        <v>408</v>
      </c>
      <c r="AE77" s="179">
        <v>0</v>
      </c>
      <c r="AF77" s="183">
        <v>0</v>
      </c>
      <c r="AG77" s="77" t="s">
        <v>69</v>
      </c>
      <c r="AH77" s="183">
        <v>3500</v>
      </c>
      <c r="AI77" s="77" t="s">
        <v>409</v>
      </c>
      <c r="AJ77" s="183">
        <v>0</v>
      </c>
      <c r="AK77" s="187">
        <v>0</v>
      </c>
      <c r="AL77" s="78" t="s">
        <v>69</v>
      </c>
      <c r="AM77" s="187">
        <v>0</v>
      </c>
      <c r="AN77" s="78" t="s">
        <v>69</v>
      </c>
      <c r="AO77" s="187">
        <v>0</v>
      </c>
      <c r="AP77" s="191">
        <v>0</v>
      </c>
      <c r="AQ77" s="94" t="s">
        <v>69</v>
      </c>
      <c r="AR77" s="191">
        <v>0</v>
      </c>
      <c r="AS77" s="108" t="s">
        <v>69</v>
      </c>
      <c r="AT77" s="192">
        <v>0</v>
      </c>
      <c r="AU77" s="193">
        <v>0</v>
      </c>
      <c r="AV77" s="109" t="s">
        <v>69</v>
      </c>
      <c r="AW77" s="193">
        <v>0</v>
      </c>
      <c r="AX77" s="109" t="s">
        <v>69</v>
      </c>
      <c r="AY77" s="177">
        <f t="shared" si="2"/>
        <v>0</v>
      </c>
      <c r="AZ77" s="177">
        <f t="shared" si="3"/>
        <v>34145.240000000005</v>
      </c>
      <c r="BA77" s="93" t="s">
        <v>74</v>
      </c>
      <c r="BB77" s="177">
        <v>0</v>
      </c>
      <c r="BC77" s="177">
        <v>0</v>
      </c>
      <c r="BD77" s="177">
        <v>0</v>
      </c>
      <c r="BE77" s="177">
        <v>0</v>
      </c>
      <c r="BF77" s="177">
        <v>0</v>
      </c>
      <c r="BG77" s="177">
        <v>0</v>
      </c>
    </row>
    <row r="78" spans="1:59" s="89" customFormat="1" ht="47.25" hidden="1" x14ac:dyDescent="0.25">
      <c r="A78" s="28" t="s">
        <v>87</v>
      </c>
      <c r="B78" s="90">
        <v>4</v>
      </c>
      <c r="C78" s="90">
        <v>1</v>
      </c>
      <c r="D78" s="28" t="s">
        <v>410</v>
      </c>
      <c r="E78" s="91" t="s">
        <v>65</v>
      </c>
      <c r="F78" s="90" t="s">
        <v>411</v>
      </c>
      <c r="G78" s="91" t="s">
        <v>100</v>
      </c>
      <c r="H78" s="28">
        <v>42403</v>
      </c>
      <c r="I78" s="28" t="s">
        <v>306</v>
      </c>
      <c r="J78" s="28" t="s">
        <v>69</v>
      </c>
      <c r="K78" s="90" t="s">
        <v>69</v>
      </c>
      <c r="L78" s="92" t="s">
        <v>69</v>
      </c>
      <c r="M78" s="28" t="s">
        <v>108</v>
      </c>
      <c r="N78" s="93" t="s">
        <v>412</v>
      </c>
      <c r="O78" s="93" t="s">
        <v>413</v>
      </c>
      <c r="P78" s="160" t="s">
        <v>145</v>
      </c>
      <c r="Q78" s="160">
        <v>3</v>
      </c>
      <c r="R78" s="160" t="s">
        <v>80</v>
      </c>
      <c r="S78" s="160" t="s">
        <v>80</v>
      </c>
      <c r="T78" s="160" t="s">
        <v>80</v>
      </c>
      <c r="U78" s="166" t="s">
        <v>80</v>
      </c>
      <c r="V78" s="160" t="s">
        <v>74</v>
      </c>
      <c r="W78" s="177">
        <v>0</v>
      </c>
      <c r="X78" s="177">
        <v>71238.3</v>
      </c>
      <c r="Y78" s="177">
        <v>0</v>
      </c>
      <c r="Z78" s="177">
        <v>16647.669999999998</v>
      </c>
      <c r="AA78" s="179">
        <v>0</v>
      </c>
      <c r="AB78" s="76" t="s">
        <v>69</v>
      </c>
      <c r="AC78" s="179">
        <v>12000</v>
      </c>
      <c r="AD78" s="76" t="s">
        <v>414</v>
      </c>
      <c r="AE78" s="179">
        <v>0</v>
      </c>
      <c r="AF78" s="183">
        <v>0</v>
      </c>
      <c r="AG78" s="77" t="s">
        <v>69</v>
      </c>
      <c r="AH78" s="183">
        <v>0</v>
      </c>
      <c r="AI78" s="77" t="s">
        <v>69</v>
      </c>
      <c r="AJ78" s="183">
        <v>0</v>
      </c>
      <c r="AK78" s="187">
        <v>0</v>
      </c>
      <c r="AL78" s="78" t="s">
        <v>69</v>
      </c>
      <c r="AM78" s="187">
        <v>0</v>
      </c>
      <c r="AN78" s="78" t="s">
        <v>69</v>
      </c>
      <c r="AO78" s="187">
        <v>0</v>
      </c>
      <c r="AP78" s="191">
        <v>0</v>
      </c>
      <c r="AQ78" s="94" t="s">
        <v>69</v>
      </c>
      <c r="AR78" s="191">
        <v>0</v>
      </c>
      <c r="AS78" s="108" t="s">
        <v>69</v>
      </c>
      <c r="AT78" s="192">
        <v>0</v>
      </c>
      <c r="AU78" s="193">
        <v>0</v>
      </c>
      <c r="AV78" s="109" t="s">
        <v>69</v>
      </c>
      <c r="AW78" s="193">
        <v>0</v>
      </c>
      <c r="AX78" s="109" t="s">
        <v>69</v>
      </c>
      <c r="AY78" s="177">
        <f t="shared" si="2"/>
        <v>0</v>
      </c>
      <c r="AZ78" s="177">
        <f t="shared" si="3"/>
        <v>99885.97</v>
      </c>
      <c r="BA78" s="93" t="s">
        <v>74</v>
      </c>
      <c r="BB78" s="177">
        <v>0</v>
      </c>
      <c r="BC78" s="177">
        <v>0</v>
      </c>
      <c r="BD78" s="177">
        <v>0</v>
      </c>
      <c r="BE78" s="177">
        <v>0</v>
      </c>
      <c r="BF78" s="177">
        <v>0</v>
      </c>
      <c r="BG78" s="177">
        <v>0</v>
      </c>
    </row>
    <row r="79" spans="1:59" s="89" customFormat="1" ht="110.25" hidden="1" x14ac:dyDescent="0.25">
      <c r="A79" s="28" t="s">
        <v>84</v>
      </c>
      <c r="B79" s="90">
        <v>4</v>
      </c>
      <c r="C79" s="90">
        <v>1</v>
      </c>
      <c r="D79" s="28" t="s">
        <v>415</v>
      </c>
      <c r="E79" s="91" t="s">
        <v>145</v>
      </c>
      <c r="F79" s="90" t="s">
        <v>416</v>
      </c>
      <c r="G79" s="91" t="s">
        <v>100</v>
      </c>
      <c r="H79" s="28">
        <v>11401</v>
      </c>
      <c r="I79" s="28" t="s">
        <v>238</v>
      </c>
      <c r="J79" s="28" t="s">
        <v>69</v>
      </c>
      <c r="K79" s="90" t="s">
        <v>69</v>
      </c>
      <c r="L79" s="92" t="s">
        <v>69</v>
      </c>
      <c r="M79" s="28" t="s">
        <v>77</v>
      </c>
      <c r="N79" s="93" t="s">
        <v>417</v>
      </c>
      <c r="O79" s="93" t="s">
        <v>418</v>
      </c>
      <c r="P79" s="160" t="s">
        <v>145</v>
      </c>
      <c r="Q79" s="160">
        <v>6</v>
      </c>
      <c r="R79" s="160">
        <v>6</v>
      </c>
      <c r="S79" s="160">
        <v>6</v>
      </c>
      <c r="T79" s="160">
        <v>6</v>
      </c>
      <c r="U79" s="166">
        <v>2029</v>
      </c>
      <c r="V79" s="160" t="s">
        <v>74</v>
      </c>
      <c r="W79" s="177">
        <v>0</v>
      </c>
      <c r="X79" s="177">
        <v>185157.62</v>
      </c>
      <c r="Y79" s="177">
        <v>0</v>
      </c>
      <c r="Z79" s="177">
        <v>40000</v>
      </c>
      <c r="AA79" s="179">
        <v>0</v>
      </c>
      <c r="AB79" s="76" t="s">
        <v>69</v>
      </c>
      <c r="AC79" s="179">
        <v>58500</v>
      </c>
      <c r="AD79" s="76" t="s">
        <v>1482</v>
      </c>
      <c r="AE79" s="179">
        <v>0</v>
      </c>
      <c r="AF79" s="183">
        <v>0</v>
      </c>
      <c r="AG79" s="77" t="s">
        <v>69</v>
      </c>
      <c r="AH79" s="183">
        <v>35000</v>
      </c>
      <c r="AI79" s="77" t="s">
        <v>419</v>
      </c>
      <c r="AJ79" s="183">
        <v>0</v>
      </c>
      <c r="AK79" s="187">
        <v>0</v>
      </c>
      <c r="AL79" s="78" t="s">
        <v>69</v>
      </c>
      <c r="AM79" s="187">
        <v>85000</v>
      </c>
      <c r="AN79" s="78" t="s">
        <v>420</v>
      </c>
      <c r="AO79" s="187">
        <v>0</v>
      </c>
      <c r="AP79" s="191">
        <v>0</v>
      </c>
      <c r="AQ79" s="94" t="s">
        <v>69</v>
      </c>
      <c r="AR79" s="191">
        <v>25000</v>
      </c>
      <c r="AS79" s="108" t="s">
        <v>421</v>
      </c>
      <c r="AT79" s="192">
        <v>0</v>
      </c>
      <c r="AU79" s="193">
        <v>0</v>
      </c>
      <c r="AV79" s="109" t="s">
        <v>69</v>
      </c>
      <c r="AW79" s="193">
        <v>0</v>
      </c>
      <c r="AX79" s="109" t="s">
        <v>69</v>
      </c>
      <c r="AY79" s="177">
        <f t="shared" si="2"/>
        <v>0</v>
      </c>
      <c r="AZ79" s="177">
        <f t="shared" si="3"/>
        <v>428657.62</v>
      </c>
      <c r="BA79" s="93" t="s">
        <v>74</v>
      </c>
      <c r="BB79" s="177">
        <v>0</v>
      </c>
      <c r="BC79" s="177">
        <v>0</v>
      </c>
      <c r="BD79" s="177">
        <v>0</v>
      </c>
      <c r="BE79" s="177">
        <v>0</v>
      </c>
      <c r="BF79" s="177">
        <v>0</v>
      </c>
      <c r="BG79" s="177">
        <v>0</v>
      </c>
    </row>
    <row r="80" spans="1:59" s="89" customFormat="1" ht="47.25" hidden="1" x14ac:dyDescent="0.25">
      <c r="A80" s="28" t="s">
        <v>84</v>
      </c>
      <c r="B80" s="90">
        <v>4</v>
      </c>
      <c r="C80" s="90">
        <v>1</v>
      </c>
      <c r="D80" s="28" t="s">
        <v>422</v>
      </c>
      <c r="E80" s="91" t="s">
        <v>145</v>
      </c>
      <c r="F80" s="90" t="s">
        <v>423</v>
      </c>
      <c r="G80" s="91" t="s">
        <v>67</v>
      </c>
      <c r="H80" s="28">
        <v>11401</v>
      </c>
      <c r="I80" s="28" t="s">
        <v>238</v>
      </c>
      <c r="J80" s="28" t="s">
        <v>69</v>
      </c>
      <c r="K80" s="90" t="s">
        <v>69</v>
      </c>
      <c r="L80" s="92" t="s">
        <v>69</v>
      </c>
      <c r="M80" s="28" t="s">
        <v>77</v>
      </c>
      <c r="N80" s="93" t="s">
        <v>424</v>
      </c>
      <c r="O80" s="93" t="s">
        <v>425</v>
      </c>
      <c r="P80" s="160" t="s">
        <v>145</v>
      </c>
      <c r="Q80" s="160">
        <v>6</v>
      </c>
      <c r="R80" s="160">
        <v>6</v>
      </c>
      <c r="S80" s="160">
        <v>6</v>
      </c>
      <c r="T80" s="160">
        <v>6</v>
      </c>
      <c r="U80" s="166">
        <v>2029</v>
      </c>
      <c r="V80" s="160" t="s">
        <v>74</v>
      </c>
      <c r="W80" s="177">
        <v>0</v>
      </c>
      <c r="X80" s="177">
        <v>71440</v>
      </c>
      <c r="Y80" s="177">
        <v>0</v>
      </c>
      <c r="Z80" s="177">
        <v>5000</v>
      </c>
      <c r="AA80" s="179">
        <v>0</v>
      </c>
      <c r="AB80" s="76" t="s">
        <v>69</v>
      </c>
      <c r="AC80" s="179">
        <v>7500</v>
      </c>
      <c r="AD80" s="76" t="s">
        <v>426</v>
      </c>
      <c r="AE80" s="179">
        <v>0</v>
      </c>
      <c r="AF80" s="183">
        <v>0</v>
      </c>
      <c r="AG80" s="77" t="s">
        <v>69</v>
      </c>
      <c r="AH80" s="183">
        <v>7500</v>
      </c>
      <c r="AI80" s="77" t="s">
        <v>426</v>
      </c>
      <c r="AJ80" s="183">
        <v>0</v>
      </c>
      <c r="AK80" s="187">
        <v>0</v>
      </c>
      <c r="AL80" s="78" t="s">
        <v>69</v>
      </c>
      <c r="AM80" s="187">
        <v>33500</v>
      </c>
      <c r="AN80" s="78" t="s">
        <v>427</v>
      </c>
      <c r="AO80" s="187">
        <v>0</v>
      </c>
      <c r="AP80" s="191">
        <v>0</v>
      </c>
      <c r="AQ80" s="94" t="s">
        <v>69</v>
      </c>
      <c r="AR80" s="191">
        <v>12000</v>
      </c>
      <c r="AS80" s="108" t="s">
        <v>428</v>
      </c>
      <c r="AT80" s="192">
        <v>0</v>
      </c>
      <c r="AU80" s="193">
        <v>0</v>
      </c>
      <c r="AV80" s="109" t="s">
        <v>69</v>
      </c>
      <c r="AW80" s="193">
        <v>0</v>
      </c>
      <c r="AX80" s="109" t="s">
        <v>69</v>
      </c>
      <c r="AY80" s="177">
        <f t="shared" si="2"/>
        <v>0</v>
      </c>
      <c r="AZ80" s="177">
        <f t="shared" si="3"/>
        <v>136940</v>
      </c>
      <c r="BA80" s="93" t="s">
        <v>74</v>
      </c>
      <c r="BB80" s="177">
        <v>0</v>
      </c>
      <c r="BC80" s="177">
        <v>0</v>
      </c>
      <c r="BD80" s="177">
        <v>0</v>
      </c>
      <c r="BE80" s="177">
        <v>0</v>
      </c>
      <c r="BF80" s="177">
        <v>0</v>
      </c>
      <c r="BG80" s="177">
        <v>0</v>
      </c>
    </row>
    <row r="81" spans="1:59" s="89" customFormat="1" ht="126" hidden="1" x14ac:dyDescent="0.25">
      <c r="A81" s="28" t="s">
        <v>84</v>
      </c>
      <c r="B81" s="90">
        <v>4</v>
      </c>
      <c r="C81" s="90">
        <v>1</v>
      </c>
      <c r="D81" s="28" t="s">
        <v>429</v>
      </c>
      <c r="E81" s="91" t="s">
        <v>145</v>
      </c>
      <c r="F81" s="90" t="s">
        <v>430</v>
      </c>
      <c r="G81" s="91" t="s">
        <v>67</v>
      </c>
      <c r="H81" s="28">
        <v>11401</v>
      </c>
      <c r="I81" s="28" t="s">
        <v>238</v>
      </c>
      <c r="J81" s="28" t="s">
        <v>69</v>
      </c>
      <c r="K81" s="90" t="s">
        <v>69</v>
      </c>
      <c r="L81" s="92" t="s">
        <v>69</v>
      </c>
      <c r="M81" s="28" t="s">
        <v>70</v>
      </c>
      <c r="N81" s="93" t="s">
        <v>431</v>
      </c>
      <c r="O81" s="93" t="s">
        <v>432</v>
      </c>
      <c r="P81" s="160" t="s">
        <v>145</v>
      </c>
      <c r="Q81" s="160">
        <v>6</v>
      </c>
      <c r="R81" s="160">
        <v>6</v>
      </c>
      <c r="S81" s="160">
        <v>6</v>
      </c>
      <c r="T81" s="160">
        <v>6</v>
      </c>
      <c r="U81" s="166">
        <v>2029</v>
      </c>
      <c r="V81" s="160" t="s">
        <v>74</v>
      </c>
      <c r="W81" s="177">
        <v>0</v>
      </c>
      <c r="X81" s="177">
        <v>112236.24</v>
      </c>
      <c r="Y81" s="177">
        <v>0</v>
      </c>
      <c r="Z81" s="177">
        <v>19534.560000000001</v>
      </c>
      <c r="AA81" s="179">
        <v>0</v>
      </c>
      <c r="AB81" s="76" t="s">
        <v>69</v>
      </c>
      <c r="AC81" s="179">
        <v>25400</v>
      </c>
      <c r="AD81" s="76" t="s">
        <v>433</v>
      </c>
      <c r="AE81" s="179">
        <v>0</v>
      </c>
      <c r="AF81" s="183">
        <v>0</v>
      </c>
      <c r="AG81" s="77" t="s">
        <v>69</v>
      </c>
      <c r="AH81" s="183">
        <v>20400</v>
      </c>
      <c r="AI81" s="77" t="s">
        <v>434</v>
      </c>
      <c r="AJ81" s="183">
        <v>0</v>
      </c>
      <c r="AK81" s="187">
        <v>0</v>
      </c>
      <c r="AL81" s="78" t="s">
        <v>69</v>
      </c>
      <c r="AM81" s="187">
        <v>31900</v>
      </c>
      <c r="AN81" s="78" t="s">
        <v>435</v>
      </c>
      <c r="AO81" s="187">
        <v>0</v>
      </c>
      <c r="AP81" s="191">
        <v>0</v>
      </c>
      <c r="AQ81" s="94" t="s">
        <v>69</v>
      </c>
      <c r="AR81" s="191">
        <v>23400</v>
      </c>
      <c r="AS81" s="108" t="s">
        <v>436</v>
      </c>
      <c r="AT81" s="192">
        <v>0</v>
      </c>
      <c r="AU81" s="193">
        <v>0</v>
      </c>
      <c r="AV81" s="109" t="s">
        <v>69</v>
      </c>
      <c r="AW81" s="193">
        <v>0</v>
      </c>
      <c r="AX81" s="109" t="s">
        <v>69</v>
      </c>
      <c r="AY81" s="177">
        <f t="shared" si="2"/>
        <v>0</v>
      </c>
      <c r="AZ81" s="177">
        <f t="shared" si="3"/>
        <v>232870.80000000002</v>
      </c>
      <c r="BA81" s="93" t="s">
        <v>74</v>
      </c>
      <c r="BB81" s="177">
        <v>0</v>
      </c>
      <c r="BC81" s="177">
        <v>0</v>
      </c>
      <c r="BD81" s="177">
        <v>0</v>
      </c>
      <c r="BE81" s="177">
        <v>0</v>
      </c>
      <c r="BF81" s="177">
        <v>0</v>
      </c>
      <c r="BG81" s="177">
        <v>0</v>
      </c>
    </row>
    <row r="82" spans="1:59" s="89" customFormat="1" ht="47.25" hidden="1" x14ac:dyDescent="0.25">
      <c r="A82" s="28" t="s">
        <v>84</v>
      </c>
      <c r="B82" s="90">
        <v>4</v>
      </c>
      <c r="C82" s="90">
        <v>1</v>
      </c>
      <c r="D82" s="28" t="s">
        <v>437</v>
      </c>
      <c r="E82" s="91" t="s">
        <v>145</v>
      </c>
      <c r="F82" s="90" t="s">
        <v>438</v>
      </c>
      <c r="G82" s="91" t="s">
        <v>100</v>
      </c>
      <c r="H82" s="28">
        <v>11401</v>
      </c>
      <c r="I82" s="28" t="s">
        <v>238</v>
      </c>
      <c r="J82" s="28" t="s">
        <v>108</v>
      </c>
      <c r="K82" s="90" t="s">
        <v>439</v>
      </c>
      <c r="L82" s="92" t="s">
        <v>440</v>
      </c>
      <c r="M82" s="28" t="s">
        <v>108</v>
      </c>
      <c r="N82" s="93" t="s">
        <v>441</v>
      </c>
      <c r="O82" s="93" t="s">
        <v>442</v>
      </c>
      <c r="P82" s="160" t="s">
        <v>145</v>
      </c>
      <c r="Q82" s="160">
        <v>6</v>
      </c>
      <c r="R82" s="160">
        <v>6</v>
      </c>
      <c r="S82" s="160">
        <v>6</v>
      </c>
      <c r="T82" s="160">
        <v>6</v>
      </c>
      <c r="U82" s="166">
        <v>2029</v>
      </c>
      <c r="V82" s="160" t="s">
        <v>74</v>
      </c>
      <c r="W82" s="177">
        <v>5433.11</v>
      </c>
      <c r="X82" s="177">
        <v>58787.42</v>
      </c>
      <c r="Y82" s="177">
        <v>6003.98</v>
      </c>
      <c r="Z82" s="177">
        <v>54174.01</v>
      </c>
      <c r="AA82" s="179">
        <v>0</v>
      </c>
      <c r="AB82" s="76" t="s">
        <v>69</v>
      </c>
      <c r="AC82" s="179">
        <v>7500</v>
      </c>
      <c r="AD82" s="76" t="s">
        <v>443</v>
      </c>
      <c r="AE82" s="179">
        <v>0</v>
      </c>
      <c r="AF82" s="183">
        <v>0</v>
      </c>
      <c r="AG82" s="77" t="s">
        <v>69</v>
      </c>
      <c r="AH82" s="183">
        <v>7500</v>
      </c>
      <c r="AI82" s="77" t="s">
        <v>444</v>
      </c>
      <c r="AJ82" s="183">
        <v>0</v>
      </c>
      <c r="AK82" s="187">
        <v>0</v>
      </c>
      <c r="AL82" s="78" t="s">
        <v>69</v>
      </c>
      <c r="AM82" s="187">
        <v>7500</v>
      </c>
      <c r="AN82" s="78" t="s">
        <v>445</v>
      </c>
      <c r="AO82" s="187">
        <v>0</v>
      </c>
      <c r="AP82" s="191">
        <v>0</v>
      </c>
      <c r="AQ82" s="94" t="s">
        <v>69</v>
      </c>
      <c r="AR82" s="191">
        <v>7500</v>
      </c>
      <c r="AS82" s="108" t="s">
        <v>446</v>
      </c>
      <c r="AT82" s="192">
        <v>0</v>
      </c>
      <c r="AU82" s="193">
        <v>0</v>
      </c>
      <c r="AV82" s="109" t="s">
        <v>69</v>
      </c>
      <c r="AW82" s="193">
        <v>0</v>
      </c>
      <c r="AX82" s="109" t="s">
        <v>69</v>
      </c>
      <c r="AY82" s="177">
        <f t="shared" si="2"/>
        <v>11437.09</v>
      </c>
      <c r="AZ82" s="177">
        <f t="shared" si="3"/>
        <v>142961.43</v>
      </c>
      <c r="BA82" s="93" t="s">
        <v>74</v>
      </c>
      <c r="BB82" s="177">
        <v>0</v>
      </c>
      <c r="BC82" s="177">
        <v>0</v>
      </c>
      <c r="BD82" s="177">
        <v>0</v>
      </c>
      <c r="BE82" s="177">
        <v>0</v>
      </c>
      <c r="BF82" s="177">
        <v>0</v>
      </c>
      <c r="BG82" s="177">
        <v>0</v>
      </c>
    </row>
    <row r="83" spans="1:59" s="89" customFormat="1" ht="47.25" hidden="1" x14ac:dyDescent="0.25">
      <c r="A83" s="28" t="s">
        <v>63</v>
      </c>
      <c r="B83" s="90">
        <v>4</v>
      </c>
      <c r="C83" s="90">
        <v>1</v>
      </c>
      <c r="D83" s="28" t="s">
        <v>447</v>
      </c>
      <c r="E83" s="91" t="s">
        <v>74</v>
      </c>
      <c r="F83" s="90" t="s">
        <v>448</v>
      </c>
      <c r="G83" s="91" t="s">
        <v>100</v>
      </c>
      <c r="H83" s="28">
        <v>11401</v>
      </c>
      <c r="I83" s="28" t="s">
        <v>238</v>
      </c>
      <c r="J83" s="28" t="s">
        <v>69</v>
      </c>
      <c r="K83" s="90" t="s">
        <v>69</v>
      </c>
      <c r="L83" s="92" t="s">
        <v>69</v>
      </c>
      <c r="M83" s="28" t="s">
        <v>449</v>
      </c>
      <c r="N83" s="93" t="s">
        <v>450</v>
      </c>
      <c r="O83" s="93" t="s">
        <v>451</v>
      </c>
      <c r="P83" s="160" t="s">
        <v>74</v>
      </c>
      <c r="Q83" s="160" t="s">
        <v>80</v>
      </c>
      <c r="R83" s="160" t="s">
        <v>80</v>
      </c>
      <c r="S83" s="160" t="s">
        <v>80</v>
      </c>
      <c r="T83" s="160" t="s">
        <v>80</v>
      </c>
      <c r="U83" s="166">
        <v>2035</v>
      </c>
      <c r="V83" s="160" t="s">
        <v>74</v>
      </c>
      <c r="W83" s="177">
        <v>0</v>
      </c>
      <c r="X83" s="177">
        <v>257799.88</v>
      </c>
      <c r="Y83" s="177">
        <v>0</v>
      </c>
      <c r="Z83" s="177">
        <v>82035</v>
      </c>
      <c r="AA83" s="179">
        <v>0</v>
      </c>
      <c r="AB83" s="76" t="s">
        <v>69</v>
      </c>
      <c r="AC83" s="179">
        <v>5000</v>
      </c>
      <c r="AD83" s="76" t="s">
        <v>448</v>
      </c>
      <c r="AE83" s="179">
        <v>0</v>
      </c>
      <c r="AF83" s="183">
        <v>0</v>
      </c>
      <c r="AG83" s="77" t="s">
        <v>69</v>
      </c>
      <c r="AH83" s="183">
        <v>5000</v>
      </c>
      <c r="AI83" s="77" t="s">
        <v>448</v>
      </c>
      <c r="AJ83" s="183">
        <v>0</v>
      </c>
      <c r="AK83" s="187">
        <v>0</v>
      </c>
      <c r="AL83" s="78" t="s">
        <v>69</v>
      </c>
      <c r="AM83" s="187">
        <v>5000</v>
      </c>
      <c r="AN83" s="78" t="s">
        <v>448</v>
      </c>
      <c r="AO83" s="187">
        <v>0</v>
      </c>
      <c r="AP83" s="191">
        <v>0</v>
      </c>
      <c r="AQ83" s="94" t="s">
        <v>69</v>
      </c>
      <c r="AR83" s="191">
        <v>5000</v>
      </c>
      <c r="AS83" s="108" t="s">
        <v>448</v>
      </c>
      <c r="AT83" s="192">
        <v>0</v>
      </c>
      <c r="AU83" s="193">
        <v>0</v>
      </c>
      <c r="AV83" s="109" t="s">
        <v>448</v>
      </c>
      <c r="AW83" s="193">
        <v>80000</v>
      </c>
      <c r="AX83" s="109" t="s">
        <v>452</v>
      </c>
      <c r="AY83" s="177">
        <f t="shared" si="2"/>
        <v>0</v>
      </c>
      <c r="AZ83" s="177">
        <f t="shared" si="3"/>
        <v>439834.88</v>
      </c>
      <c r="BA83" s="93" t="s">
        <v>74</v>
      </c>
      <c r="BB83" s="177">
        <v>0</v>
      </c>
      <c r="BC83" s="177">
        <v>0</v>
      </c>
      <c r="BD83" s="177">
        <v>0</v>
      </c>
      <c r="BE83" s="177">
        <v>0</v>
      </c>
      <c r="BF83" s="177">
        <v>0</v>
      </c>
      <c r="BG83" s="177">
        <v>0</v>
      </c>
    </row>
    <row r="84" spans="1:59" s="89" customFormat="1" ht="47.25" hidden="1" x14ac:dyDescent="0.25">
      <c r="A84" s="28" t="s">
        <v>84</v>
      </c>
      <c r="B84" s="90">
        <v>4</v>
      </c>
      <c r="C84" s="90" t="s">
        <v>1432</v>
      </c>
      <c r="D84" s="28" t="s">
        <v>584</v>
      </c>
      <c r="E84" s="91" t="s">
        <v>145</v>
      </c>
      <c r="F84" s="90" t="s">
        <v>585</v>
      </c>
      <c r="G84" s="91" t="s">
        <v>67</v>
      </c>
      <c r="H84" s="28">
        <v>11401</v>
      </c>
      <c r="I84" s="28" t="s">
        <v>238</v>
      </c>
      <c r="J84" s="28">
        <v>14220000</v>
      </c>
      <c r="K84" s="90" t="s">
        <v>586</v>
      </c>
      <c r="L84" s="92" t="s">
        <v>587</v>
      </c>
      <c r="M84" s="28">
        <v>14220000</v>
      </c>
      <c r="N84" s="93" t="s">
        <v>588</v>
      </c>
      <c r="O84" s="93" t="s">
        <v>589</v>
      </c>
      <c r="P84" s="160" t="s">
        <v>74</v>
      </c>
      <c r="Q84" s="160" t="s">
        <v>80</v>
      </c>
      <c r="R84" s="160" t="s">
        <v>80</v>
      </c>
      <c r="S84" s="160" t="s">
        <v>80</v>
      </c>
      <c r="T84" s="160" t="s">
        <v>80</v>
      </c>
      <c r="U84" s="166" t="s">
        <v>80</v>
      </c>
      <c r="V84" s="160" t="s">
        <v>74</v>
      </c>
      <c r="W84" s="177">
        <v>0</v>
      </c>
      <c r="X84" s="177">
        <v>107915</v>
      </c>
      <c r="Y84" s="177">
        <v>0</v>
      </c>
      <c r="Z84" s="177">
        <v>0</v>
      </c>
      <c r="AA84" s="179">
        <v>108700</v>
      </c>
      <c r="AB84" s="76" t="s">
        <v>587</v>
      </c>
      <c r="AC84" s="179">
        <v>108700</v>
      </c>
      <c r="AD84" s="76" t="s">
        <v>589</v>
      </c>
      <c r="AE84" s="179">
        <v>0</v>
      </c>
      <c r="AF84" s="183">
        <v>108700</v>
      </c>
      <c r="AG84" s="77" t="s">
        <v>587</v>
      </c>
      <c r="AH84" s="183">
        <v>108700</v>
      </c>
      <c r="AI84" s="77" t="s">
        <v>589</v>
      </c>
      <c r="AJ84" s="183">
        <v>0</v>
      </c>
      <c r="AK84" s="187">
        <v>108700</v>
      </c>
      <c r="AL84" s="78" t="s">
        <v>587</v>
      </c>
      <c r="AM84" s="187">
        <v>108700</v>
      </c>
      <c r="AN84" s="78" t="s">
        <v>589</v>
      </c>
      <c r="AO84" s="187">
        <v>0</v>
      </c>
      <c r="AP84" s="191">
        <v>108700</v>
      </c>
      <c r="AQ84" s="94" t="s">
        <v>587</v>
      </c>
      <c r="AR84" s="191">
        <v>108700</v>
      </c>
      <c r="AS84" s="108" t="s">
        <v>589</v>
      </c>
      <c r="AT84" s="192">
        <v>0</v>
      </c>
      <c r="AU84" s="193">
        <v>0</v>
      </c>
      <c r="AV84" s="109" t="s">
        <v>69</v>
      </c>
      <c r="AW84" s="193">
        <v>0</v>
      </c>
      <c r="AX84" s="109" t="s">
        <v>69</v>
      </c>
      <c r="AY84" s="177">
        <f t="shared" si="2"/>
        <v>434800</v>
      </c>
      <c r="AZ84" s="177">
        <f t="shared" si="3"/>
        <v>542715</v>
      </c>
      <c r="BA84" s="93" t="s">
        <v>74</v>
      </c>
      <c r="BB84" s="177">
        <v>0</v>
      </c>
      <c r="BC84" s="177">
        <v>0</v>
      </c>
      <c r="BD84" s="177">
        <v>0</v>
      </c>
      <c r="BE84" s="177">
        <v>0</v>
      </c>
      <c r="BF84" s="177">
        <v>0</v>
      </c>
      <c r="BG84" s="177">
        <v>0</v>
      </c>
    </row>
    <row r="85" spans="1:59" s="89" customFormat="1" ht="47.25" hidden="1" x14ac:dyDescent="0.25">
      <c r="A85" s="28" t="s">
        <v>84</v>
      </c>
      <c r="B85" s="90">
        <v>9</v>
      </c>
      <c r="C85" s="90" t="s">
        <v>1432</v>
      </c>
      <c r="D85" s="28" t="s">
        <v>584</v>
      </c>
      <c r="E85" s="91" t="s">
        <v>145</v>
      </c>
      <c r="F85" s="90" t="s">
        <v>585</v>
      </c>
      <c r="G85" s="91" t="s">
        <v>67</v>
      </c>
      <c r="H85" s="28">
        <v>21101</v>
      </c>
      <c r="I85" s="28" t="s">
        <v>528</v>
      </c>
      <c r="J85" s="28">
        <v>14220000</v>
      </c>
      <c r="K85" s="90" t="s">
        <v>590</v>
      </c>
      <c r="L85" s="92" t="s">
        <v>587</v>
      </c>
      <c r="M85" s="28">
        <v>14220000</v>
      </c>
      <c r="N85" s="93" t="s">
        <v>591</v>
      </c>
      <c r="O85" s="93" t="s">
        <v>589</v>
      </c>
      <c r="P85" s="160" t="s">
        <v>74</v>
      </c>
      <c r="Q85" s="160" t="s">
        <v>80</v>
      </c>
      <c r="R85" s="160" t="s">
        <v>80</v>
      </c>
      <c r="S85" s="160" t="s">
        <v>80</v>
      </c>
      <c r="T85" s="160" t="s">
        <v>80</v>
      </c>
      <c r="U85" s="166" t="s">
        <v>80</v>
      </c>
      <c r="V85" s="160" t="s">
        <v>74</v>
      </c>
      <c r="W85" s="177">
        <v>0</v>
      </c>
      <c r="X85" s="177">
        <v>72600</v>
      </c>
      <c r="Y85" s="177">
        <v>0</v>
      </c>
      <c r="Z85" s="177">
        <v>0</v>
      </c>
      <c r="AA85" s="179">
        <v>72600</v>
      </c>
      <c r="AB85" s="76" t="s">
        <v>587</v>
      </c>
      <c r="AC85" s="179">
        <v>72600</v>
      </c>
      <c r="AD85" s="76" t="s">
        <v>589</v>
      </c>
      <c r="AE85" s="179">
        <v>0</v>
      </c>
      <c r="AF85" s="183">
        <v>72600</v>
      </c>
      <c r="AG85" s="77" t="s">
        <v>587</v>
      </c>
      <c r="AH85" s="183">
        <v>72600</v>
      </c>
      <c r="AI85" s="77" t="s">
        <v>589</v>
      </c>
      <c r="AJ85" s="183">
        <v>0</v>
      </c>
      <c r="AK85" s="187">
        <v>72600</v>
      </c>
      <c r="AL85" s="78" t="s">
        <v>587</v>
      </c>
      <c r="AM85" s="187">
        <v>72600</v>
      </c>
      <c r="AN85" s="78" t="s">
        <v>589</v>
      </c>
      <c r="AO85" s="187">
        <v>0</v>
      </c>
      <c r="AP85" s="191">
        <v>72600</v>
      </c>
      <c r="AQ85" s="94" t="s">
        <v>587</v>
      </c>
      <c r="AR85" s="191">
        <v>72600</v>
      </c>
      <c r="AS85" s="108" t="s">
        <v>589</v>
      </c>
      <c r="AT85" s="192">
        <v>0</v>
      </c>
      <c r="AU85" s="193">
        <v>0</v>
      </c>
      <c r="AV85" s="109" t="s">
        <v>69</v>
      </c>
      <c r="AW85" s="193">
        <v>0</v>
      </c>
      <c r="AX85" s="109" t="s">
        <v>69</v>
      </c>
      <c r="AY85" s="177">
        <f t="shared" si="2"/>
        <v>290400</v>
      </c>
      <c r="AZ85" s="177">
        <f t="shared" si="3"/>
        <v>363000</v>
      </c>
      <c r="BA85" s="93" t="s">
        <v>74</v>
      </c>
      <c r="BB85" s="177">
        <v>0</v>
      </c>
      <c r="BC85" s="177">
        <v>0</v>
      </c>
      <c r="BD85" s="177">
        <v>0</v>
      </c>
      <c r="BE85" s="177">
        <v>0</v>
      </c>
      <c r="BF85" s="177">
        <v>0</v>
      </c>
      <c r="BG85" s="177">
        <v>0</v>
      </c>
    </row>
    <row r="86" spans="1:59" s="89" customFormat="1" ht="47.25" hidden="1" x14ac:dyDescent="0.25">
      <c r="A86" s="28" t="s">
        <v>84</v>
      </c>
      <c r="B86" s="90">
        <v>9</v>
      </c>
      <c r="C86" s="90" t="s">
        <v>1432</v>
      </c>
      <c r="D86" s="28" t="s">
        <v>584</v>
      </c>
      <c r="E86" s="91" t="s">
        <v>145</v>
      </c>
      <c r="F86" s="90" t="s">
        <v>585</v>
      </c>
      <c r="G86" s="91" t="s">
        <v>67</v>
      </c>
      <c r="H86" s="28">
        <v>21102</v>
      </c>
      <c r="I86" s="28" t="s">
        <v>592</v>
      </c>
      <c r="J86" s="28">
        <v>14220000</v>
      </c>
      <c r="K86" s="90" t="s">
        <v>593</v>
      </c>
      <c r="L86" s="92" t="s">
        <v>587</v>
      </c>
      <c r="M86" s="28">
        <v>14220000</v>
      </c>
      <c r="N86" s="93" t="s">
        <v>594</v>
      </c>
      <c r="O86" s="93" t="s">
        <v>589</v>
      </c>
      <c r="P86" s="160" t="s">
        <v>74</v>
      </c>
      <c r="Q86" s="160" t="s">
        <v>80</v>
      </c>
      <c r="R86" s="160" t="s">
        <v>80</v>
      </c>
      <c r="S86" s="160" t="s">
        <v>80</v>
      </c>
      <c r="T86" s="160" t="s">
        <v>80</v>
      </c>
      <c r="U86" s="166" t="s">
        <v>80</v>
      </c>
      <c r="V86" s="160" t="s">
        <v>74</v>
      </c>
      <c r="W86" s="177">
        <v>0</v>
      </c>
      <c r="X86" s="177">
        <v>21600</v>
      </c>
      <c r="Y86" s="177">
        <v>0</v>
      </c>
      <c r="Z86" s="177">
        <v>0</v>
      </c>
      <c r="AA86" s="179">
        <v>21600</v>
      </c>
      <c r="AB86" s="76" t="s">
        <v>587</v>
      </c>
      <c r="AC86" s="179">
        <v>21600</v>
      </c>
      <c r="AD86" s="76" t="s">
        <v>589</v>
      </c>
      <c r="AE86" s="179">
        <v>0</v>
      </c>
      <c r="AF86" s="183">
        <v>21600</v>
      </c>
      <c r="AG86" s="77" t="s">
        <v>587</v>
      </c>
      <c r="AH86" s="183">
        <v>21600</v>
      </c>
      <c r="AI86" s="77" t="s">
        <v>589</v>
      </c>
      <c r="AJ86" s="183">
        <v>0</v>
      </c>
      <c r="AK86" s="187">
        <v>21600</v>
      </c>
      <c r="AL86" s="78" t="s">
        <v>587</v>
      </c>
      <c r="AM86" s="187">
        <v>21600</v>
      </c>
      <c r="AN86" s="78" t="s">
        <v>589</v>
      </c>
      <c r="AO86" s="187">
        <v>0</v>
      </c>
      <c r="AP86" s="191">
        <v>21600</v>
      </c>
      <c r="AQ86" s="94" t="s">
        <v>587</v>
      </c>
      <c r="AR86" s="191">
        <v>21600</v>
      </c>
      <c r="AS86" s="108" t="s">
        <v>589</v>
      </c>
      <c r="AT86" s="192">
        <v>0</v>
      </c>
      <c r="AU86" s="193">
        <v>0</v>
      </c>
      <c r="AV86" s="109" t="s">
        <v>69</v>
      </c>
      <c r="AW86" s="193">
        <v>0</v>
      </c>
      <c r="AX86" s="109" t="s">
        <v>69</v>
      </c>
      <c r="AY86" s="177">
        <f t="shared" si="2"/>
        <v>86400</v>
      </c>
      <c r="AZ86" s="177">
        <f t="shared" si="3"/>
        <v>108000</v>
      </c>
      <c r="BA86" s="93" t="s">
        <v>74</v>
      </c>
      <c r="BB86" s="177">
        <v>0</v>
      </c>
      <c r="BC86" s="177">
        <v>0</v>
      </c>
      <c r="BD86" s="177">
        <v>0</v>
      </c>
      <c r="BE86" s="177">
        <v>0</v>
      </c>
      <c r="BF86" s="177">
        <v>0</v>
      </c>
      <c r="BG86" s="177">
        <v>0</v>
      </c>
    </row>
    <row r="87" spans="1:59" s="89" customFormat="1" ht="47.25" hidden="1" x14ac:dyDescent="0.25">
      <c r="A87" s="28" t="s">
        <v>84</v>
      </c>
      <c r="B87" s="90">
        <v>9</v>
      </c>
      <c r="C87" s="90" t="s">
        <v>1432</v>
      </c>
      <c r="D87" s="28" t="s">
        <v>584</v>
      </c>
      <c r="E87" s="91" t="s">
        <v>145</v>
      </c>
      <c r="F87" s="90" t="s">
        <v>585</v>
      </c>
      <c r="G87" s="91" t="s">
        <v>67</v>
      </c>
      <c r="H87" s="28">
        <v>21103</v>
      </c>
      <c r="I87" s="28" t="s">
        <v>595</v>
      </c>
      <c r="J87" s="28">
        <v>14220000</v>
      </c>
      <c r="K87" s="90" t="s">
        <v>596</v>
      </c>
      <c r="L87" s="92" t="s">
        <v>587</v>
      </c>
      <c r="M87" s="28">
        <v>14220000</v>
      </c>
      <c r="N87" s="93" t="s">
        <v>597</v>
      </c>
      <c r="O87" s="93" t="s">
        <v>589</v>
      </c>
      <c r="P87" s="160" t="s">
        <v>74</v>
      </c>
      <c r="Q87" s="160" t="s">
        <v>80</v>
      </c>
      <c r="R87" s="160" t="s">
        <v>80</v>
      </c>
      <c r="S87" s="160" t="s">
        <v>80</v>
      </c>
      <c r="T87" s="160" t="s">
        <v>80</v>
      </c>
      <c r="U87" s="166" t="s">
        <v>80</v>
      </c>
      <c r="V87" s="160" t="s">
        <v>74</v>
      </c>
      <c r="W87" s="177">
        <v>0</v>
      </c>
      <c r="X87" s="177">
        <v>36000</v>
      </c>
      <c r="Y87" s="177">
        <v>0</v>
      </c>
      <c r="Z87" s="177">
        <v>0</v>
      </c>
      <c r="AA87" s="179">
        <v>36000</v>
      </c>
      <c r="AB87" s="76" t="s">
        <v>587</v>
      </c>
      <c r="AC87" s="179">
        <v>36000</v>
      </c>
      <c r="AD87" s="76" t="s">
        <v>589</v>
      </c>
      <c r="AE87" s="179">
        <v>0</v>
      </c>
      <c r="AF87" s="183">
        <v>36000</v>
      </c>
      <c r="AG87" s="77" t="s">
        <v>587</v>
      </c>
      <c r="AH87" s="183">
        <v>36000</v>
      </c>
      <c r="AI87" s="77" t="s">
        <v>589</v>
      </c>
      <c r="AJ87" s="183">
        <v>0</v>
      </c>
      <c r="AK87" s="187">
        <v>36000</v>
      </c>
      <c r="AL87" s="78" t="s">
        <v>587</v>
      </c>
      <c r="AM87" s="187">
        <v>36000</v>
      </c>
      <c r="AN87" s="78" t="s">
        <v>589</v>
      </c>
      <c r="AO87" s="187">
        <v>0</v>
      </c>
      <c r="AP87" s="191">
        <v>36000</v>
      </c>
      <c r="AQ87" s="94" t="s">
        <v>587</v>
      </c>
      <c r="AR87" s="191">
        <v>36000</v>
      </c>
      <c r="AS87" s="108" t="s">
        <v>589</v>
      </c>
      <c r="AT87" s="192">
        <v>0</v>
      </c>
      <c r="AU87" s="193">
        <v>0</v>
      </c>
      <c r="AV87" s="109" t="s">
        <v>69</v>
      </c>
      <c r="AW87" s="193">
        <v>0</v>
      </c>
      <c r="AX87" s="109" t="s">
        <v>69</v>
      </c>
      <c r="AY87" s="177">
        <f t="shared" si="2"/>
        <v>144000</v>
      </c>
      <c r="AZ87" s="177">
        <f t="shared" si="3"/>
        <v>180000</v>
      </c>
      <c r="BA87" s="93" t="s">
        <v>74</v>
      </c>
      <c r="BB87" s="177">
        <v>0</v>
      </c>
      <c r="BC87" s="177">
        <v>0</v>
      </c>
      <c r="BD87" s="177">
        <v>0</v>
      </c>
      <c r="BE87" s="177">
        <v>0</v>
      </c>
      <c r="BF87" s="177">
        <v>0</v>
      </c>
      <c r="BG87" s="177">
        <v>0</v>
      </c>
    </row>
    <row r="88" spans="1:59" s="89" customFormat="1" ht="47.25" hidden="1" x14ac:dyDescent="0.25">
      <c r="A88" s="28" t="s">
        <v>84</v>
      </c>
      <c r="B88" s="90">
        <v>9</v>
      </c>
      <c r="C88" s="90" t="s">
        <v>1432</v>
      </c>
      <c r="D88" s="28" t="s">
        <v>584</v>
      </c>
      <c r="E88" s="91" t="s">
        <v>145</v>
      </c>
      <c r="F88" s="90" t="s">
        <v>585</v>
      </c>
      <c r="G88" s="91" t="s">
        <v>67</v>
      </c>
      <c r="H88" s="28">
        <v>21104</v>
      </c>
      <c r="I88" s="28" t="s">
        <v>598</v>
      </c>
      <c r="J88" s="28">
        <v>14220000</v>
      </c>
      <c r="K88" s="90" t="s">
        <v>599</v>
      </c>
      <c r="L88" s="92" t="s">
        <v>587</v>
      </c>
      <c r="M88" s="28">
        <v>14220000</v>
      </c>
      <c r="N88" s="93" t="s">
        <v>600</v>
      </c>
      <c r="O88" s="93" t="s">
        <v>589</v>
      </c>
      <c r="P88" s="160" t="s">
        <v>74</v>
      </c>
      <c r="Q88" s="160" t="s">
        <v>80</v>
      </c>
      <c r="R88" s="160" t="s">
        <v>80</v>
      </c>
      <c r="S88" s="160" t="s">
        <v>80</v>
      </c>
      <c r="T88" s="160" t="s">
        <v>80</v>
      </c>
      <c r="U88" s="166" t="s">
        <v>80</v>
      </c>
      <c r="V88" s="160" t="s">
        <v>74</v>
      </c>
      <c r="W88" s="177">
        <v>0</v>
      </c>
      <c r="X88" s="177">
        <v>12600</v>
      </c>
      <c r="Y88" s="177">
        <v>0</v>
      </c>
      <c r="Z88" s="177">
        <v>0</v>
      </c>
      <c r="AA88" s="179">
        <v>12600</v>
      </c>
      <c r="AB88" s="76" t="s">
        <v>587</v>
      </c>
      <c r="AC88" s="179">
        <v>12600</v>
      </c>
      <c r="AD88" s="76" t="s">
        <v>589</v>
      </c>
      <c r="AE88" s="179">
        <v>0</v>
      </c>
      <c r="AF88" s="183">
        <v>12600</v>
      </c>
      <c r="AG88" s="77" t="s">
        <v>587</v>
      </c>
      <c r="AH88" s="183">
        <v>12600</v>
      </c>
      <c r="AI88" s="77" t="s">
        <v>589</v>
      </c>
      <c r="AJ88" s="183">
        <v>0</v>
      </c>
      <c r="AK88" s="187">
        <v>12600</v>
      </c>
      <c r="AL88" s="78" t="s">
        <v>587</v>
      </c>
      <c r="AM88" s="187">
        <v>12600</v>
      </c>
      <c r="AN88" s="78" t="s">
        <v>589</v>
      </c>
      <c r="AO88" s="187">
        <v>0</v>
      </c>
      <c r="AP88" s="191">
        <v>12600</v>
      </c>
      <c r="AQ88" s="94" t="s">
        <v>587</v>
      </c>
      <c r="AR88" s="191">
        <v>12600</v>
      </c>
      <c r="AS88" s="108" t="s">
        <v>589</v>
      </c>
      <c r="AT88" s="192">
        <v>0</v>
      </c>
      <c r="AU88" s="193">
        <v>0</v>
      </c>
      <c r="AV88" s="109" t="s">
        <v>69</v>
      </c>
      <c r="AW88" s="193">
        <v>0</v>
      </c>
      <c r="AX88" s="109" t="s">
        <v>69</v>
      </c>
      <c r="AY88" s="177">
        <f t="shared" si="2"/>
        <v>50400</v>
      </c>
      <c r="AZ88" s="177">
        <f t="shared" si="3"/>
        <v>63000</v>
      </c>
      <c r="BA88" s="93" t="s">
        <v>74</v>
      </c>
      <c r="BB88" s="177">
        <v>0</v>
      </c>
      <c r="BC88" s="177">
        <v>0</v>
      </c>
      <c r="BD88" s="177">
        <v>0</v>
      </c>
      <c r="BE88" s="177">
        <v>0</v>
      </c>
      <c r="BF88" s="177">
        <v>0</v>
      </c>
      <c r="BG88" s="177">
        <v>0</v>
      </c>
    </row>
    <row r="89" spans="1:59" s="89" customFormat="1" ht="47.25" hidden="1" x14ac:dyDescent="0.25">
      <c r="A89" s="28" t="s">
        <v>84</v>
      </c>
      <c r="B89" s="90">
        <v>9</v>
      </c>
      <c r="C89" s="90" t="s">
        <v>1432</v>
      </c>
      <c r="D89" s="28" t="s">
        <v>584</v>
      </c>
      <c r="E89" s="91" t="s">
        <v>145</v>
      </c>
      <c r="F89" s="90" t="s">
        <v>585</v>
      </c>
      <c r="G89" s="91" t="s">
        <v>67</v>
      </c>
      <c r="H89" s="28">
        <v>21105</v>
      </c>
      <c r="I89" s="28" t="s">
        <v>601</v>
      </c>
      <c r="J89" s="28">
        <v>14220000</v>
      </c>
      <c r="K89" s="90" t="s">
        <v>602</v>
      </c>
      <c r="L89" s="92" t="s">
        <v>587</v>
      </c>
      <c r="M89" s="28">
        <v>14220000</v>
      </c>
      <c r="N89" s="93" t="s">
        <v>603</v>
      </c>
      <c r="O89" s="93" t="s">
        <v>589</v>
      </c>
      <c r="P89" s="160" t="s">
        <v>74</v>
      </c>
      <c r="Q89" s="160" t="s">
        <v>80</v>
      </c>
      <c r="R89" s="160" t="s">
        <v>80</v>
      </c>
      <c r="S89" s="160" t="s">
        <v>80</v>
      </c>
      <c r="T89" s="160" t="s">
        <v>80</v>
      </c>
      <c r="U89" s="166" t="s">
        <v>80</v>
      </c>
      <c r="V89" s="160" t="s">
        <v>74</v>
      </c>
      <c r="W89" s="177">
        <v>0</v>
      </c>
      <c r="X89" s="177">
        <v>74400</v>
      </c>
      <c r="Y89" s="177">
        <v>0</v>
      </c>
      <c r="Z89" s="177">
        <v>0</v>
      </c>
      <c r="AA89" s="179">
        <v>74400</v>
      </c>
      <c r="AB89" s="76" t="s">
        <v>587</v>
      </c>
      <c r="AC89" s="179">
        <v>74400</v>
      </c>
      <c r="AD89" s="76" t="s">
        <v>589</v>
      </c>
      <c r="AE89" s="179">
        <v>0</v>
      </c>
      <c r="AF89" s="183">
        <v>74400</v>
      </c>
      <c r="AG89" s="77" t="s">
        <v>587</v>
      </c>
      <c r="AH89" s="183">
        <v>74400</v>
      </c>
      <c r="AI89" s="77" t="s">
        <v>589</v>
      </c>
      <c r="AJ89" s="183">
        <v>0</v>
      </c>
      <c r="AK89" s="187">
        <v>74400</v>
      </c>
      <c r="AL89" s="78" t="s">
        <v>587</v>
      </c>
      <c r="AM89" s="187">
        <v>74400</v>
      </c>
      <c r="AN89" s="78" t="s">
        <v>589</v>
      </c>
      <c r="AO89" s="187">
        <v>0</v>
      </c>
      <c r="AP89" s="191">
        <v>74400</v>
      </c>
      <c r="AQ89" s="94" t="s">
        <v>587</v>
      </c>
      <c r="AR89" s="191">
        <v>74400</v>
      </c>
      <c r="AS89" s="108" t="s">
        <v>589</v>
      </c>
      <c r="AT89" s="192">
        <v>0</v>
      </c>
      <c r="AU89" s="193">
        <v>0</v>
      </c>
      <c r="AV89" s="109" t="s">
        <v>69</v>
      </c>
      <c r="AW89" s="193">
        <v>0</v>
      </c>
      <c r="AX89" s="109" t="s">
        <v>69</v>
      </c>
      <c r="AY89" s="177">
        <f t="shared" si="2"/>
        <v>297600</v>
      </c>
      <c r="AZ89" s="177">
        <f t="shared" si="3"/>
        <v>372000</v>
      </c>
      <c r="BA89" s="93" t="s">
        <v>74</v>
      </c>
      <c r="BB89" s="177">
        <v>0</v>
      </c>
      <c r="BC89" s="177">
        <v>0</v>
      </c>
      <c r="BD89" s="177">
        <v>0</v>
      </c>
      <c r="BE89" s="177">
        <v>0</v>
      </c>
      <c r="BF89" s="177">
        <v>0</v>
      </c>
      <c r="BG89" s="177">
        <v>0</v>
      </c>
    </row>
    <row r="90" spans="1:59" s="89" customFormat="1" ht="47.25" hidden="1" x14ac:dyDescent="0.25">
      <c r="A90" s="28" t="s">
        <v>84</v>
      </c>
      <c r="B90" s="90">
        <v>9</v>
      </c>
      <c r="C90" s="90" t="s">
        <v>1432</v>
      </c>
      <c r="D90" s="28" t="s">
        <v>584</v>
      </c>
      <c r="E90" s="91" t="s">
        <v>145</v>
      </c>
      <c r="F90" s="90" t="s">
        <v>585</v>
      </c>
      <c r="G90" s="91" t="s">
        <v>67</v>
      </c>
      <c r="H90" s="28">
        <v>28101</v>
      </c>
      <c r="I90" s="28" t="s">
        <v>604</v>
      </c>
      <c r="J90" s="28">
        <v>14220000</v>
      </c>
      <c r="K90" s="90" t="s">
        <v>605</v>
      </c>
      <c r="L90" s="92" t="s">
        <v>587</v>
      </c>
      <c r="M90" s="28">
        <v>14220000</v>
      </c>
      <c r="N90" s="93" t="s">
        <v>606</v>
      </c>
      <c r="O90" s="93" t="s">
        <v>589</v>
      </c>
      <c r="P90" s="160" t="s">
        <v>74</v>
      </c>
      <c r="Q90" s="160" t="s">
        <v>80</v>
      </c>
      <c r="R90" s="160" t="s">
        <v>80</v>
      </c>
      <c r="S90" s="160" t="s">
        <v>80</v>
      </c>
      <c r="T90" s="160" t="s">
        <v>80</v>
      </c>
      <c r="U90" s="166" t="s">
        <v>80</v>
      </c>
      <c r="V90" s="160" t="s">
        <v>74</v>
      </c>
      <c r="W90" s="177">
        <v>0</v>
      </c>
      <c r="X90" s="177">
        <v>14040</v>
      </c>
      <c r="Y90" s="177">
        <v>0</v>
      </c>
      <c r="Z90" s="177">
        <v>0</v>
      </c>
      <c r="AA90" s="179">
        <v>14000</v>
      </c>
      <c r="AB90" s="76" t="s">
        <v>587</v>
      </c>
      <c r="AC90" s="179">
        <v>14000</v>
      </c>
      <c r="AD90" s="76" t="s">
        <v>589</v>
      </c>
      <c r="AE90" s="179">
        <v>0</v>
      </c>
      <c r="AF90" s="183">
        <v>14000</v>
      </c>
      <c r="AG90" s="77" t="s">
        <v>587</v>
      </c>
      <c r="AH90" s="183">
        <v>14000</v>
      </c>
      <c r="AI90" s="77" t="s">
        <v>589</v>
      </c>
      <c r="AJ90" s="183">
        <v>0</v>
      </c>
      <c r="AK90" s="187">
        <v>14000</v>
      </c>
      <c r="AL90" s="78" t="s">
        <v>587</v>
      </c>
      <c r="AM90" s="187">
        <v>14000</v>
      </c>
      <c r="AN90" s="78" t="s">
        <v>589</v>
      </c>
      <c r="AO90" s="187">
        <v>0</v>
      </c>
      <c r="AP90" s="191">
        <v>14000</v>
      </c>
      <c r="AQ90" s="94" t="s">
        <v>587</v>
      </c>
      <c r="AR90" s="191">
        <v>14000</v>
      </c>
      <c r="AS90" s="108" t="s">
        <v>589</v>
      </c>
      <c r="AT90" s="192">
        <v>0</v>
      </c>
      <c r="AU90" s="193">
        <v>0</v>
      </c>
      <c r="AV90" s="109" t="s">
        <v>69</v>
      </c>
      <c r="AW90" s="193">
        <v>0</v>
      </c>
      <c r="AX90" s="109" t="s">
        <v>69</v>
      </c>
      <c r="AY90" s="177">
        <f t="shared" si="2"/>
        <v>56000</v>
      </c>
      <c r="AZ90" s="177">
        <f t="shared" si="3"/>
        <v>70040</v>
      </c>
      <c r="BA90" s="93" t="s">
        <v>74</v>
      </c>
      <c r="BB90" s="177">
        <v>0</v>
      </c>
      <c r="BC90" s="177">
        <v>0</v>
      </c>
      <c r="BD90" s="177">
        <v>0</v>
      </c>
      <c r="BE90" s="177">
        <v>0</v>
      </c>
      <c r="BF90" s="177">
        <v>0</v>
      </c>
      <c r="BG90" s="177">
        <v>0</v>
      </c>
    </row>
    <row r="91" spans="1:59" s="89" customFormat="1" ht="47.25" hidden="1" x14ac:dyDescent="0.25">
      <c r="A91" s="28" t="s">
        <v>84</v>
      </c>
      <c r="B91" s="90">
        <v>9</v>
      </c>
      <c r="C91" s="90" t="s">
        <v>1432</v>
      </c>
      <c r="D91" s="28" t="s">
        <v>584</v>
      </c>
      <c r="E91" s="91" t="s">
        <v>145</v>
      </c>
      <c r="F91" s="90" t="s">
        <v>585</v>
      </c>
      <c r="G91" s="91" t="s">
        <v>67</v>
      </c>
      <c r="H91" s="28">
        <v>28102</v>
      </c>
      <c r="I91" s="28" t="s">
        <v>607</v>
      </c>
      <c r="J91" s="28">
        <v>14220000</v>
      </c>
      <c r="K91" s="90" t="s">
        <v>608</v>
      </c>
      <c r="L91" s="92" t="s">
        <v>587</v>
      </c>
      <c r="M91" s="28">
        <v>14220000</v>
      </c>
      <c r="N91" s="93" t="s">
        <v>609</v>
      </c>
      <c r="O91" s="93" t="s">
        <v>589</v>
      </c>
      <c r="P91" s="160" t="s">
        <v>74</v>
      </c>
      <c r="Q91" s="160" t="s">
        <v>80</v>
      </c>
      <c r="R91" s="160" t="s">
        <v>80</v>
      </c>
      <c r="S91" s="160" t="s">
        <v>80</v>
      </c>
      <c r="T91" s="160" t="s">
        <v>80</v>
      </c>
      <c r="U91" s="166" t="s">
        <v>80</v>
      </c>
      <c r="V91" s="160" t="s">
        <v>74</v>
      </c>
      <c r="W91" s="177">
        <v>0</v>
      </c>
      <c r="X91" s="177">
        <v>7320</v>
      </c>
      <c r="Y91" s="177">
        <v>0</v>
      </c>
      <c r="Z91" s="177">
        <v>0</v>
      </c>
      <c r="AA91" s="179">
        <v>7400</v>
      </c>
      <c r="AB91" s="76" t="s">
        <v>587</v>
      </c>
      <c r="AC91" s="179">
        <v>7400</v>
      </c>
      <c r="AD91" s="76" t="s">
        <v>589</v>
      </c>
      <c r="AE91" s="179">
        <v>0</v>
      </c>
      <c r="AF91" s="183">
        <v>7400</v>
      </c>
      <c r="AG91" s="77" t="s">
        <v>587</v>
      </c>
      <c r="AH91" s="183">
        <v>7400</v>
      </c>
      <c r="AI91" s="77" t="s">
        <v>589</v>
      </c>
      <c r="AJ91" s="183">
        <v>0</v>
      </c>
      <c r="AK91" s="187">
        <v>7400</v>
      </c>
      <c r="AL91" s="78" t="s">
        <v>587</v>
      </c>
      <c r="AM91" s="187">
        <v>7400</v>
      </c>
      <c r="AN91" s="78" t="s">
        <v>589</v>
      </c>
      <c r="AO91" s="187">
        <v>0</v>
      </c>
      <c r="AP91" s="191">
        <v>7400</v>
      </c>
      <c r="AQ91" s="94" t="s">
        <v>587</v>
      </c>
      <c r="AR91" s="191">
        <v>7400</v>
      </c>
      <c r="AS91" s="108" t="s">
        <v>589</v>
      </c>
      <c r="AT91" s="192">
        <v>0</v>
      </c>
      <c r="AU91" s="193">
        <v>0</v>
      </c>
      <c r="AV91" s="109" t="s">
        <v>69</v>
      </c>
      <c r="AW91" s="193">
        <v>0</v>
      </c>
      <c r="AX91" s="109" t="s">
        <v>69</v>
      </c>
      <c r="AY91" s="177">
        <f t="shared" si="2"/>
        <v>29600</v>
      </c>
      <c r="AZ91" s="177">
        <f t="shared" si="3"/>
        <v>36920</v>
      </c>
      <c r="BA91" s="93" t="s">
        <v>74</v>
      </c>
      <c r="BB91" s="177">
        <v>0</v>
      </c>
      <c r="BC91" s="177">
        <v>0</v>
      </c>
      <c r="BD91" s="177">
        <v>0</v>
      </c>
      <c r="BE91" s="177">
        <v>0</v>
      </c>
      <c r="BF91" s="177">
        <v>0</v>
      </c>
      <c r="BG91" s="177">
        <v>0</v>
      </c>
    </row>
    <row r="92" spans="1:59" s="89" customFormat="1" ht="47.25" hidden="1" x14ac:dyDescent="0.25">
      <c r="A92" s="28" t="s">
        <v>84</v>
      </c>
      <c r="B92" s="90">
        <v>9</v>
      </c>
      <c r="C92" s="90" t="s">
        <v>1432</v>
      </c>
      <c r="D92" s="28" t="s">
        <v>584</v>
      </c>
      <c r="E92" s="91" t="s">
        <v>145</v>
      </c>
      <c r="F92" s="90" t="s">
        <v>585</v>
      </c>
      <c r="G92" s="91" t="s">
        <v>67</v>
      </c>
      <c r="H92" s="28">
        <v>36603</v>
      </c>
      <c r="I92" s="28" t="s">
        <v>610</v>
      </c>
      <c r="J92" s="28">
        <v>14220000</v>
      </c>
      <c r="K92" s="90" t="s">
        <v>611</v>
      </c>
      <c r="L92" s="92" t="s">
        <v>587</v>
      </c>
      <c r="M92" s="28">
        <v>14220000</v>
      </c>
      <c r="N92" s="93" t="s">
        <v>612</v>
      </c>
      <c r="O92" s="93" t="s">
        <v>589</v>
      </c>
      <c r="P92" s="160" t="s">
        <v>74</v>
      </c>
      <c r="Q92" s="160" t="s">
        <v>80</v>
      </c>
      <c r="R92" s="160" t="s">
        <v>80</v>
      </c>
      <c r="S92" s="160" t="s">
        <v>80</v>
      </c>
      <c r="T92" s="160" t="s">
        <v>80</v>
      </c>
      <c r="U92" s="166" t="s">
        <v>80</v>
      </c>
      <c r="V92" s="160" t="s">
        <v>74</v>
      </c>
      <c r="W92" s="177">
        <v>0</v>
      </c>
      <c r="X92" s="177">
        <v>61500</v>
      </c>
      <c r="Y92" s="177">
        <v>0</v>
      </c>
      <c r="Z92" s="177">
        <v>0</v>
      </c>
      <c r="AA92" s="179">
        <v>48300</v>
      </c>
      <c r="AB92" s="76" t="s">
        <v>587</v>
      </c>
      <c r="AC92" s="179">
        <v>48300</v>
      </c>
      <c r="AD92" s="76" t="s">
        <v>589</v>
      </c>
      <c r="AE92" s="179">
        <v>0</v>
      </c>
      <c r="AF92" s="183">
        <v>48300</v>
      </c>
      <c r="AG92" s="77" t="s">
        <v>587</v>
      </c>
      <c r="AH92" s="183">
        <v>48300</v>
      </c>
      <c r="AI92" s="77" t="s">
        <v>589</v>
      </c>
      <c r="AJ92" s="183">
        <v>0</v>
      </c>
      <c r="AK92" s="187">
        <v>48300</v>
      </c>
      <c r="AL92" s="78" t="s">
        <v>587</v>
      </c>
      <c r="AM92" s="187">
        <v>48300</v>
      </c>
      <c r="AN92" s="78" t="s">
        <v>589</v>
      </c>
      <c r="AO92" s="187">
        <v>0</v>
      </c>
      <c r="AP92" s="191">
        <v>48300</v>
      </c>
      <c r="AQ92" s="94" t="s">
        <v>587</v>
      </c>
      <c r="AR92" s="191">
        <v>48300</v>
      </c>
      <c r="AS92" s="108" t="s">
        <v>589</v>
      </c>
      <c r="AT92" s="192">
        <v>0</v>
      </c>
      <c r="AU92" s="193">
        <v>0</v>
      </c>
      <c r="AV92" s="109" t="s">
        <v>69</v>
      </c>
      <c r="AW92" s="193">
        <v>0</v>
      </c>
      <c r="AX92" s="109" t="s">
        <v>69</v>
      </c>
      <c r="AY92" s="177">
        <f t="shared" si="2"/>
        <v>193200</v>
      </c>
      <c r="AZ92" s="177">
        <f t="shared" si="3"/>
        <v>254700</v>
      </c>
      <c r="BA92" s="93" t="s">
        <v>74</v>
      </c>
      <c r="BB92" s="177">
        <v>0</v>
      </c>
      <c r="BC92" s="177">
        <v>0</v>
      </c>
      <c r="BD92" s="177">
        <v>0</v>
      </c>
      <c r="BE92" s="177">
        <v>0</v>
      </c>
      <c r="BF92" s="177">
        <v>0</v>
      </c>
      <c r="BG92" s="177">
        <v>0</v>
      </c>
    </row>
    <row r="93" spans="1:59" s="89" customFormat="1" ht="47.25" hidden="1" x14ac:dyDescent="0.25">
      <c r="A93" s="28" t="s">
        <v>84</v>
      </c>
      <c r="B93" s="90">
        <v>4</v>
      </c>
      <c r="C93" s="90" t="s">
        <v>1432</v>
      </c>
      <c r="D93" s="28" t="s">
        <v>584</v>
      </c>
      <c r="E93" s="91" t="s">
        <v>145</v>
      </c>
      <c r="F93" s="90" t="s">
        <v>585</v>
      </c>
      <c r="G93" s="91" t="s">
        <v>67</v>
      </c>
      <c r="H93" s="28">
        <v>42403</v>
      </c>
      <c r="I93" s="28" t="s">
        <v>306</v>
      </c>
      <c r="J93" s="28">
        <v>14220000</v>
      </c>
      <c r="K93" s="90" t="s">
        <v>613</v>
      </c>
      <c r="L93" s="92" t="s">
        <v>587</v>
      </c>
      <c r="M93" s="28">
        <v>14220000</v>
      </c>
      <c r="N93" s="93" t="s">
        <v>614</v>
      </c>
      <c r="O93" s="93" t="s">
        <v>589</v>
      </c>
      <c r="P93" s="160" t="s">
        <v>74</v>
      </c>
      <c r="Q93" s="160" t="s">
        <v>80</v>
      </c>
      <c r="R93" s="160" t="s">
        <v>80</v>
      </c>
      <c r="S93" s="160" t="s">
        <v>80</v>
      </c>
      <c r="T93" s="160" t="s">
        <v>80</v>
      </c>
      <c r="U93" s="166" t="s">
        <v>80</v>
      </c>
      <c r="V93" s="160" t="s">
        <v>74</v>
      </c>
      <c r="W93" s="177">
        <v>0</v>
      </c>
      <c r="X93" s="177">
        <v>27176.400000000001</v>
      </c>
      <c r="Y93" s="177">
        <v>0</v>
      </c>
      <c r="Z93" s="177">
        <v>0</v>
      </c>
      <c r="AA93" s="179">
        <v>28500</v>
      </c>
      <c r="AB93" s="76" t="s">
        <v>587</v>
      </c>
      <c r="AC93" s="179">
        <v>28500</v>
      </c>
      <c r="AD93" s="76" t="s">
        <v>589</v>
      </c>
      <c r="AE93" s="179">
        <v>0</v>
      </c>
      <c r="AF93" s="183">
        <v>28500</v>
      </c>
      <c r="AG93" s="77" t="s">
        <v>587</v>
      </c>
      <c r="AH93" s="183">
        <v>28500</v>
      </c>
      <c r="AI93" s="77" t="s">
        <v>589</v>
      </c>
      <c r="AJ93" s="183">
        <v>0</v>
      </c>
      <c r="AK93" s="187">
        <v>28500</v>
      </c>
      <c r="AL93" s="78" t="s">
        <v>587</v>
      </c>
      <c r="AM93" s="187">
        <v>28500</v>
      </c>
      <c r="AN93" s="78" t="s">
        <v>589</v>
      </c>
      <c r="AO93" s="187">
        <v>0</v>
      </c>
      <c r="AP93" s="191">
        <v>28500</v>
      </c>
      <c r="AQ93" s="94" t="s">
        <v>587</v>
      </c>
      <c r="AR93" s="191">
        <v>28500</v>
      </c>
      <c r="AS93" s="108" t="s">
        <v>589</v>
      </c>
      <c r="AT93" s="192">
        <v>0</v>
      </c>
      <c r="AU93" s="193">
        <v>0</v>
      </c>
      <c r="AV93" s="109" t="s">
        <v>69</v>
      </c>
      <c r="AW93" s="193">
        <v>0</v>
      </c>
      <c r="AX93" s="109" t="s">
        <v>69</v>
      </c>
      <c r="AY93" s="177">
        <f t="shared" si="2"/>
        <v>114000</v>
      </c>
      <c r="AZ93" s="177">
        <f t="shared" si="3"/>
        <v>141176.4</v>
      </c>
      <c r="BA93" s="93" t="s">
        <v>74</v>
      </c>
      <c r="BB93" s="177">
        <v>0</v>
      </c>
      <c r="BC93" s="177">
        <v>0</v>
      </c>
      <c r="BD93" s="177">
        <v>0</v>
      </c>
      <c r="BE93" s="177">
        <v>0</v>
      </c>
      <c r="BF93" s="177">
        <v>0</v>
      </c>
      <c r="BG93" s="177">
        <v>0</v>
      </c>
    </row>
    <row r="94" spans="1:59" s="89" customFormat="1" ht="47.25" hidden="1" x14ac:dyDescent="0.25">
      <c r="A94" s="28" t="s">
        <v>84</v>
      </c>
      <c r="B94" s="90">
        <v>4</v>
      </c>
      <c r="C94" s="90" t="s">
        <v>1432</v>
      </c>
      <c r="D94" s="28" t="s">
        <v>584</v>
      </c>
      <c r="E94" s="91" t="s">
        <v>145</v>
      </c>
      <c r="F94" s="90" t="s">
        <v>585</v>
      </c>
      <c r="G94" s="91" t="s">
        <v>67</v>
      </c>
      <c r="H94" s="28">
        <v>42418</v>
      </c>
      <c r="I94" s="28" t="s">
        <v>405</v>
      </c>
      <c r="J94" s="28">
        <v>14220000</v>
      </c>
      <c r="K94" s="90" t="s">
        <v>615</v>
      </c>
      <c r="L94" s="92" t="s">
        <v>587</v>
      </c>
      <c r="M94" s="28">
        <v>14220000</v>
      </c>
      <c r="N94" s="93" t="s">
        <v>616</v>
      </c>
      <c r="O94" s="93" t="s">
        <v>589</v>
      </c>
      <c r="P94" s="160" t="s">
        <v>74</v>
      </c>
      <c r="Q94" s="160" t="s">
        <v>80</v>
      </c>
      <c r="R94" s="160" t="s">
        <v>80</v>
      </c>
      <c r="S94" s="160" t="s">
        <v>80</v>
      </c>
      <c r="T94" s="160" t="s">
        <v>80</v>
      </c>
      <c r="U94" s="166" t="s">
        <v>80</v>
      </c>
      <c r="V94" s="160" t="s">
        <v>74</v>
      </c>
      <c r="W94" s="177">
        <v>0</v>
      </c>
      <c r="X94" s="177">
        <v>2700</v>
      </c>
      <c r="Y94" s="177">
        <v>0</v>
      </c>
      <c r="Z94" s="177">
        <v>0</v>
      </c>
      <c r="AA94" s="179">
        <v>2700</v>
      </c>
      <c r="AB94" s="76" t="s">
        <v>587</v>
      </c>
      <c r="AC94" s="179">
        <v>2700</v>
      </c>
      <c r="AD94" s="76" t="s">
        <v>589</v>
      </c>
      <c r="AE94" s="179">
        <v>0</v>
      </c>
      <c r="AF94" s="183">
        <v>2700</v>
      </c>
      <c r="AG94" s="77" t="s">
        <v>587</v>
      </c>
      <c r="AH94" s="183">
        <v>2700</v>
      </c>
      <c r="AI94" s="77" t="s">
        <v>589</v>
      </c>
      <c r="AJ94" s="183">
        <v>0</v>
      </c>
      <c r="AK94" s="187">
        <v>2700</v>
      </c>
      <c r="AL94" s="78" t="s">
        <v>587</v>
      </c>
      <c r="AM94" s="187">
        <v>2700</v>
      </c>
      <c r="AN94" s="78" t="s">
        <v>589</v>
      </c>
      <c r="AO94" s="187">
        <v>0</v>
      </c>
      <c r="AP94" s="191">
        <v>2700</v>
      </c>
      <c r="AQ94" s="94" t="s">
        <v>587</v>
      </c>
      <c r="AR94" s="191">
        <v>2700</v>
      </c>
      <c r="AS94" s="108" t="s">
        <v>589</v>
      </c>
      <c r="AT94" s="192">
        <v>0</v>
      </c>
      <c r="AU94" s="193">
        <v>0</v>
      </c>
      <c r="AV94" s="109" t="s">
        <v>69</v>
      </c>
      <c r="AW94" s="193">
        <v>0</v>
      </c>
      <c r="AX94" s="109" t="s">
        <v>69</v>
      </c>
      <c r="AY94" s="177">
        <f t="shared" si="2"/>
        <v>10800</v>
      </c>
      <c r="AZ94" s="177">
        <f t="shared" si="3"/>
        <v>13500</v>
      </c>
      <c r="BA94" s="93" t="s">
        <v>74</v>
      </c>
      <c r="BB94" s="177">
        <v>0</v>
      </c>
      <c r="BC94" s="177">
        <v>0</v>
      </c>
      <c r="BD94" s="177">
        <v>0</v>
      </c>
      <c r="BE94" s="177">
        <v>0</v>
      </c>
      <c r="BF94" s="177">
        <v>0</v>
      </c>
      <c r="BG94" s="177">
        <v>0</v>
      </c>
    </row>
    <row r="95" spans="1:59" s="89" customFormat="1" ht="78.75" hidden="1" x14ac:dyDescent="0.25">
      <c r="A95" s="28" t="s">
        <v>87</v>
      </c>
      <c r="B95" s="90">
        <v>5</v>
      </c>
      <c r="C95" s="90">
        <v>3</v>
      </c>
      <c r="D95" s="28" t="s">
        <v>617</v>
      </c>
      <c r="E95" s="91" t="s">
        <v>74</v>
      </c>
      <c r="F95" s="90" t="s">
        <v>79</v>
      </c>
      <c r="G95" s="91" t="s">
        <v>67</v>
      </c>
      <c r="H95" s="28">
        <v>51101</v>
      </c>
      <c r="I95" s="28" t="s">
        <v>618</v>
      </c>
      <c r="J95" s="28" t="s">
        <v>69</v>
      </c>
      <c r="K95" s="90" t="s">
        <v>69</v>
      </c>
      <c r="L95" s="92" t="s">
        <v>69</v>
      </c>
      <c r="M95" s="28" t="s">
        <v>77</v>
      </c>
      <c r="N95" s="93" t="s">
        <v>619</v>
      </c>
      <c r="O95" s="93" t="s">
        <v>79</v>
      </c>
      <c r="P95" s="160" t="s">
        <v>145</v>
      </c>
      <c r="Q95" s="160" t="s">
        <v>1434</v>
      </c>
      <c r="R95" s="160" t="s">
        <v>1435</v>
      </c>
      <c r="S95" s="160" t="s">
        <v>1436</v>
      </c>
      <c r="T95" s="160" t="s">
        <v>1432</v>
      </c>
      <c r="U95" s="166" t="s">
        <v>80</v>
      </c>
      <c r="V95" s="160" t="s">
        <v>74</v>
      </c>
      <c r="W95" s="177">
        <v>0</v>
      </c>
      <c r="X95" s="177">
        <v>6984.32</v>
      </c>
      <c r="Y95" s="177">
        <v>0</v>
      </c>
      <c r="Z95" s="177">
        <v>0</v>
      </c>
      <c r="AA95" s="179">
        <v>0</v>
      </c>
      <c r="AB95" s="76" t="s">
        <v>69</v>
      </c>
      <c r="AC95" s="179">
        <v>0</v>
      </c>
      <c r="AD95" s="76" t="s">
        <v>69</v>
      </c>
      <c r="AE95" s="179">
        <v>0</v>
      </c>
      <c r="AF95" s="183">
        <v>0</v>
      </c>
      <c r="AG95" s="77" t="s">
        <v>69</v>
      </c>
      <c r="AH95" s="183">
        <v>0</v>
      </c>
      <c r="AI95" s="77" t="s">
        <v>69</v>
      </c>
      <c r="AJ95" s="183">
        <v>0</v>
      </c>
      <c r="AK95" s="187">
        <v>0</v>
      </c>
      <c r="AL95" s="78" t="s">
        <v>69</v>
      </c>
      <c r="AM95" s="187">
        <v>6600</v>
      </c>
      <c r="AN95" s="78" t="s">
        <v>1536</v>
      </c>
      <c r="AO95" s="187">
        <v>0</v>
      </c>
      <c r="AP95" s="191">
        <v>0</v>
      </c>
      <c r="AQ95" s="94" t="s">
        <v>69</v>
      </c>
      <c r="AR95" s="191">
        <v>3000</v>
      </c>
      <c r="AS95" s="108" t="s">
        <v>1536</v>
      </c>
      <c r="AT95" s="192">
        <v>0</v>
      </c>
      <c r="AU95" s="193">
        <v>0</v>
      </c>
      <c r="AV95" s="109" t="s">
        <v>69</v>
      </c>
      <c r="AW95" s="193">
        <v>1500</v>
      </c>
      <c r="AX95" s="109" t="s">
        <v>1438</v>
      </c>
      <c r="AY95" s="177">
        <f t="shared" si="2"/>
        <v>0</v>
      </c>
      <c r="AZ95" s="177">
        <f t="shared" si="3"/>
        <v>18084.32</v>
      </c>
      <c r="BA95" s="93" t="s">
        <v>74</v>
      </c>
      <c r="BB95" s="177">
        <v>0</v>
      </c>
      <c r="BC95" s="177">
        <v>0</v>
      </c>
      <c r="BD95" s="177">
        <v>0</v>
      </c>
      <c r="BE95" s="177">
        <v>0</v>
      </c>
      <c r="BF95" s="177">
        <v>0</v>
      </c>
      <c r="BG95" s="177">
        <v>0</v>
      </c>
    </row>
    <row r="96" spans="1:59" s="89" customFormat="1" ht="110.25" hidden="1" x14ac:dyDescent="0.25">
      <c r="A96" s="28" t="s">
        <v>87</v>
      </c>
      <c r="B96" s="90">
        <v>5</v>
      </c>
      <c r="C96" s="90">
        <v>3</v>
      </c>
      <c r="D96" s="28" t="s">
        <v>620</v>
      </c>
      <c r="E96" s="91" t="s">
        <v>74</v>
      </c>
      <c r="F96" s="90" t="s">
        <v>66</v>
      </c>
      <c r="G96" s="91" t="s">
        <v>67</v>
      </c>
      <c r="H96" s="28">
        <v>51101</v>
      </c>
      <c r="I96" s="28" t="s">
        <v>618</v>
      </c>
      <c r="J96" s="28" t="s">
        <v>69</v>
      </c>
      <c r="K96" s="90" t="s">
        <v>69</v>
      </c>
      <c r="L96" s="92" t="s">
        <v>69</v>
      </c>
      <c r="M96" s="28" t="s">
        <v>70</v>
      </c>
      <c r="N96" s="93" t="s">
        <v>621</v>
      </c>
      <c r="O96" s="93" t="s">
        <v>66</v>
      </c>
      <c r="P96" s="160" t="s">
        <v>145</v>
      </c>
      <c r="Q96" s="160" t="s">
        <v>1434</v>
      </c>
      <c r="R96" s="160" t="s">
        <v>1435</v>
      </c>
      <c r="S96" s="160" t="s">
        <v>1436</v>
      </c>
      <c r="T96" s="160">
        <v>1</v>
      </c>
      <c r="U96" s="166" t="s">
        <v>80</v>
      </c>
      <c r="V96" s="160" t="s">
        <v>74</v>
      </c>
      <c r="W96" s="177">
        <v>0</v>
      </c>
      <c r="X96" s="177">
        <v>12708.4</v>
      </c>
      <c r="Y96" s="177">
        <v>0</v>
      </c>
      <c r="Z96" s="177">
        <v>10720</v>
      </c>
      <c r="AA96" s="179">
        <v>0</v>
      </c>
      <c r="AB96" s="76" t="s">
        <v>69</v>
      </c>
      <c r="AC96" s="179">
        <v>6000</v>
      </c>
      <c r="AD96" s="76" t="s">
        <v>1537</v>
      </c>
      <c r="AE96" s="179">
        <v>0</v>
      </c>
      <c r="AF96" s="183">
        <v>0</v>
      </c>
      <c r="AG96" s="77" t="s">
        <v>69</v>
      </c>
      <c r="AH96" s="183">
        <v>1400</v>
      </c>
      <c r="AI96" s="77" t="s">
        <v>1437</v>
      </c>
      <c r="AJ96" s="183">
        <v>0</v>
      </c>
      <c r="AK96" s="187">
        <v>0</v>
      </c>
      <c r="AL96" s="78" t="s">
        <v>69</v>
      </c>
      <c r="AM96" s="187">
        <v>5900</v>
      </c>
      <c r="AN96" s="78" t="s">
        <v>1538</v>
      </c>
      <c r="AO96" s="187">
        <v>0</v>
      </c>
      <c r="AP96" s="191">
        <v>0</v>
      </c>
      <c r="AQ96" s="94" t="s">
        <v>69</v>
      </c>
      <c r="AR96" s="191">
        <v>3400</v>
      </c>
      <c r="AS96" s="108" t="s">
        <v>1539</v>
      </c>
      <c r="AT96" s="192">
        <v>0</v>
      </c>
      <c r="AU96" s="193">
        <v>0</v>
      </c>
      <c r="AV96" s="109" t="s">
        <v>69</v>
      </c>
      <c r="AW96" s="193">
        <v>2500</v>
      </c>
      <c r="AX96" s="109" t="s">
        <v>1438</v>
      </c>
      <c r="AY96" s="177">
        <f t="shared" si="2"/>
        <v>0</v>
      </c>
      <c r="AZ96" s="177">
        <f t="shared" si="3"/>
        <v>42628.4</v>
      </c>
      <c r="BA96" s="93" t="s">
        <v>74</v>
      </c>
      <c r="BB96" s="177">
        <v>0</v>
      </c>
      <c r="BC96" s="177">
        <v>0</v>
      </c>
      <c r="BD96" s="177">
        <v>0</v>
      </c>
      <c r="BE96" s="177">
        <v>0</v>
      </c>
      <c r="BF96" s="177">
        <v>0</v>
      </c>
      <c r="BG96" s="177">
        <v>0</v>
      </c>
    </row>
    <row r="97" spans="1:59" s="89" customFormat="1" ht="78.75" hidden="1" x14ac:dyDescent="0.25">
      <c r="A97" s="28" t="s">
        <v>84</v>
      </c>
      <c r="B97" s="90">
        <v>5</v>
      </c>
      <c r="C97" s="90">
        <v>1</v>
      </c>
      <c r="D97" s="28" t="s">
        <v>1439</v>
      </c>
      <c r="E97" s="91" t="s">
        <v>145</v>
      </c>
      <c r="F97" s="90" t="s">
        <v>85</v>
      </c>
      <c r="G97" s="91" t="s">
        <v>67</v>
      </c>
      <c r="H97" s="28">
        <v>51101</v>
      </c>
      <c r="I97" s="28" t="s">
        <v>618</v>
      </c>
      <c r="J97" s="28" t="s">
        <v>69</v>
      </c>
      <c r="K97" s="90" t="s">
        <v>69</v>
      </c>
      <c r="L97" s="92" t="s">
        <v>69</v>
      </c>
      <c r="M97" s="28" t="s">
        <v>77</v>
      </c>
      <c r="N97" s="93" t="s">
        <v>1440</v>
      </c>
      <c r="O97" s="93" t="s">
        <v>86</v>
      </c>
      <c r="P97" s="160" t="s">
        <v>74</v>
      </c>
      <c r="Q97" s="160">
        <v>3</v>
      </c>
      <c r="R97" s="160" t="s">
        <v>80</v>
      </c>
      <c r="S97" s="160">
        <v>3</v>
      </c>
      <c r="T97" s="160" t="s">
        <v>80</v>
      </c>
      <c r="U97" s="166">
        <v>2029</v>
      </c>
      <c r="V97" s="160" t="s">
        <v>74</v>
      </c>
      <c r="W97" s="177">
        <v>0</v>
      </c>
      <c r="X97" s="177">
        <v>2454.85</v>
      </c>
      <c r="Y97" s="177">
        <v>0</v>
      </c>
      <c r="Z97" s="177">
        <v>7000</v>
      </c>
      <c r="AA97" s="179">
        <v>0</v>
      </c>
      <c r="AB97" s="76" t="s">
        <v>69</v>
      </c>
      <c r="AC97" s="179">
        <v>4500</v>
      </c>
      <c r="AD97" s="76" t="s">
        <v>1442</v>
      </c>
      <c r="AE97" s="179">
        <v>0</v>
      </c>
      <c r="AF97" s="183">
        <v>0</v>
      </c>
      <c r="AG97" s="77" t="s">
        <v>69</v>
      </c>
      <c r="AH97" s="183">
        <v>0</v>
      </c>
      <c r="AI97" s="77" t="s">
        <v>69</v>
      </c>
      <c r="AJ97" s="183">
        <v>0</v>
      </c>
      <c r="AK97" s="187">
        <v>0</v>
      </c>
      <c r="AL97" s="78" t="s">
        <v>69</v>
      </c>
      <c r="AM97" s="187">
        <v>4500</v>
      </c>
      <c r="AN97" s="78" t="s">
        <v>1442</v>
      </c>
      <c r="AO97" s="187">
        <v>0</v>
      </c>
      <c r="AP97" s="191">
        <v>0</v>
      </c>
      <c r="AQ97" s="94" t="s">
        <v>69</v>
      </c>
      <c r="AR97" s="191">
        <v>0</v>
      </c>
      <c r="AS97" s="108" t="s">
        <v>69</v>
      </c>
      <c r="AT97" s="192">
        <v>0</v>
      </c>
      <c r="AU97" s="193">
        <v>0</v>
      </c>
      <c r="AV97" s="109" t="s">
        <v>69</v>
      </c>
      <c r="AW97" s="193">
        <v>3000</v>
      </c>
      <c r="AX97" s="109" t="s">
        <v>1441</v>
      </c>
      <c r="AY97" s="177">
        <f t="shared" si="2"/>
        <v>0</v>
      </c>
      <c r="AZ97" s="177">
        <f t="shared" si="3"/>
        <v>21454.85</v>
      </c>
      <c r="BA97" s="93" t="s">
        <v>74</v>
      </c>
      <c r="BB97" s="177">
        <v>0</v>
      </c>
      <c r="BC97" s="177">
        <v>0</v>
      </c>
      <c r="BD97" s="177">
        <v>0</v>
      </c>
      <c r="BE97" s="177">
        <v>0</v>
      </c>
      <c r="BF97" s="177">
        <v>0</v>
      </c>
      <c r="BG97" s="177">
        <v>0</v>
      </c>
    </row>
    <row r="98" spans="1:59" s="89" customFormat="1" ht="63" hidden="1" x14ac:dyDescent="0.25">
      <c r="A98" s="28" t="s">
        <v>84</v>
      </c>
      <c r="B98" s="90">
        <v>5</v>
      </c>
      <c r="C98" s="90">
        <v>1</v>
      </c>
      <c r="D98" s="28" t="s">
        <v>1443</v>
      </c>
      <c r="E98" s="91" t="s">
        <v>145</v>
      </c>
      <c r="F98" s="90" t="s">
        <v>72</v>
      </c>
      <c r="G98" s="91" t="s">
        <v>67</v>
      </c>
      <c r="H98" s="28">
        <v>52300</v>
      </c>
      <c r="I98" s="28" t="s">
        <v>1446</v>
      </c>
      <c r="J98" s="28" t="s">
        <v>69</v>
      </c>
      <c r="K98" s="90" t="s">
        <v>69</v>
      </c>
      <c r="L98" s="92" t="s">
        <v>69</v>
      </c>
      <c r="M98" s="28" t="s">
        <v>70</v>
      </c>
      <c r="N98" s="93" t="s">
        <v>1444</v>
      </c>
      <c r="O98" s="93" t="s">
        <v>1445</v>
      </c>
      <c r="P98" s="160" t="s">
        <v>145</v>
      </c>
      <c r="Q98" s="160"/>
      <c r="R98" s="160"/>
      <c r="S98" s="160"/>
      <c r="T98" s="160"/>
      <c r="U98" s="166"/>
      <c r="V98" s="160" t="s">
        <v>74</v>
      </c>
      <c r="W98" s="177" t="s">
        <v>1303</v>
      </c>
      <c r="X98" s="177">
        <v>399</v>
      </c>
      <c r="Y98" s="177">
        <v>0</v>
      </c>
      <c r="Z98" s="177">
        <v>0</v>
      </c>
      <c r="AA98" s="179">
        <v>0</v>
      </c>
      <c r="AB98" s="76" t="s">
        <v>69</v>
      </c>
      <c r="AC98" s="179">
        <v>500</v>
      </c>
      <c r="AD98" s="76" t="s">
        <v>1447</v>
      </c>
      <c r="AE98" s="179">
        <v>0</v>
      </c>
      <c r="AF98" s="183">
        <v>0</v>
      </c>
      <c r="AG98" s="77" t="s">
        <v>69</v>
      </c>
      <c r="AH98" s="183">
        <v>0</v>
      </c>
      <c r="AI98" s="77" t="s">
        <v>69</v>
      </c>
      <c r="AJ98" s="183">
        <v>0</v>
      </c>
      <c r="AK98" s="187">
        <v>0</v>
      </c>
      <c r="AL98" s="78" t="s">
        <v>69</v>
      </c>
      <c r="AM98" s="187">
        <v>0</v>
      </c>
      <c r="AN98" s="78" t="s">
        <v>69</v>
      </c>
      <c r="AO98" s="187">
        <v>0</v>
      </c>
      <c r="AP98" s="191">
        <v>0</v>
      </c>
      <c r="AQ98" s="94" t="s">
        <v>69</v>
      </c>
      <c r="AR98" s="191">
        <v>0</v>
      </c>
      <c r="AS98" s="108" t="s">
        <v>69</v>
      </c>
      <c r="AT98" s="192">
        <v>0</v>
      </c>
      <c r="AU98" s="193">
        <v>0</v>
      </c>
      <c r="AV98" s="109" t="s">
        <v>69</v>
      </c>
      <c r="AW98" s="193">
        <v>0</v>
      </c>
      <c r="AX98" s="109" t="s">
        <v>69</v>
      </c>
      <c r="AY98" s="177">
        <f t="shared" si="2"/>
        <v>0</v>
      </c>
      <c r="AZ98" s="177">
        <f t="shared" si="3"/>
        <v>899</v>
      </c>
      <c r="BA98" s="93" t="s">
        <v>74</v>
      </c>
      <c r="BB98" s="177">
        <v>0</v>
      </c>
      <c r="BC98" s="177">
        <v>0</v>
      </c>
      <c r="BD98" s="177">
        <v>0</v>
      </c>
      <c r="BE98" s="177">
        <v>0</v>
      </c>
      <c r="BF98" s="177">
        <v>0</v>
      </c>
      <c r="BG98" s="177">
        <v>0</v>
      </c>
    </row>
    <row r="99" spans="1:59" s="89" customFormat="1" ht="47.25" hidden="1" x14ac:dyDescent="0.25">
      <c r="A99" s="28" t="s">
        <v>87</v>
      </c>
      <c r="B99" s="90">
        <v>5</v>
      </c>
      <c r="C99" s="90">
        <v>3</v>
      </c>
      <c r="D99" s="28" t="s">
        <v>622</v>
      </c>
      <c r="E99" s="91" t="s">
        <v>74</v>
      </c>
      <c r="F99" s="90" t="s">
        <v>66</v>
      </c>
      <c r="G99" s="91" t="s">
        <v>67</v>
      </c>
      <c r="H99" s="28">
        <v>51102</v>
      </c>
      <c r="I99" s="28" t="s">
        <v>623</v>
      </c>
      <c r="J99" s="28" t="s">
        <v>69</v>
      </c>
      <c r="K99" s="90" t="s">
        <v>69</v>
      </c>
      <c r="L99" s="92" t="s">
        <v>69</v>
      </c>
      <c r="M99" s="28" t="s">
        <v>70</v>
      </c>
      <c r="N99" s="93" t="s">
        <v>624</v>
      </c>
      <c r="O99" s="93" t="s">
        <v>625</v>
      </c>
      <c r="P99" s="160" t="s">
        <v>145</v>
      </c>
      <c r="Q99" s="160">
        <v>4</v>
      </c>
      <c r="R99" s="160" t="s">
        <v>80</v>
      </c>
      <c r="S99" s="160" t="s">
        <v>80</v>
      </c>
      <c r="T99" s="160" t="s">
        <v>80</v>
      </c>
      <c r="U99" s="166" t="s">
        <v>80</v>
      </c>
      <c r="V99" s="160" t="s">
        <v>74</v>
      </c>
      <c r="W99" s="177">
        <v>0</v>
      </c>
      <c r="X99" s="177">
        <v>1610.19</v>
      </c>
      <c r="Y99" s="177">
        <v>0</v>
      </c>
      <c r="Z99" s="177">
        <v>1301.03</v>
      </c>
      <c r="AA99" s="179">
        <v>0</v>
      </c>
      <c r="AB99" s="76" t="s">
        <v>69</v>
      </c>
      <c r="AC99" s="179">
        <v>2800</v>
      </c>
      <c r="AD99" s="76" t="s">
        <v>626</v>
      </c>
      <c r="AE99" s="179">
        <v>0</v>
      </c>
      <c r="AF99" s="183">
        <v>0</v>
      </c>
      <c r="AG99" s="77" t="s">
        <v>69</v>
      </c>
      <c r="AH99" s="183">
        <v>0</v>
      </c>
      <c r="AI99" s="77" t="s">
        <v>69</v>
      </c>
      <c r="AJ99" s="183">
        <v>0</v>
      </c>
      <c r="AK99" s="187">
        <v>0</v>
      </c>
      <c r="AL99" s="78" t="s">
        <v>69</v>
      </c>
      <c r="AM99" s="187">
        <v>0</v>
      </c>
      <c r="AN99" s="78" t="s">
        <v>69</v>
      </c>
      <c r="AO99" s="187">
        <v>0</v>
      </c>
      <c r="AP99" s="191">
        <v>0</v>
      </c>
      <c r="AQ99" s="94" t="s">
        <v>69</v>
      </c>
      <c r="AR99" s="191">
        <v>0</v>
      </c>
      <c r="AS99" s="108" t="s">
        <v>69</v>
      </c>
      <c r="AT99" s="192">
        <v>0</v>
      </c>
      <c r="AU99" s="193">
        <v>0</v>
      </c>
      <c r="AV99" s="109" t="s">
        <v>69</v>
      </c>
      <c r="AW99" s="193">
        <v>0</v>
      </c>
      <c r="AX99" s="109" t="s">
        <v>69</v>
      </c>
      <c r="AY99" s="177">
        <f t="shared" si="2"/>
        <v>0</v>
      </c>
      <c r="AZ99" s="177">
        <f t="shared" si="3"/>
        <v>5711.22</v>
      </c>
      <c r="BA99" s="93" t="s">
        <v>74</v>
      </c>
      <c r="BB99" s="177">
        <v>0</v>
      </c>
      <c r="BC99" s="177">
        <v>0</v>
      </c>
      <c r="BD99" s="177">
        <v>0</v>
      </c>
      <c r="BE99" s="177">
        <v>0</v>
      </c>
      <c r="BF99" s="177">
        <v>0</v>
      </c>
      <c r="BG99" s="177">
        <v>0</v>
      </c>
    </row>
    <row r="100" spans="1:59" s="89" customFormat="1" ht="47.25" hidden="1" x14ac:dyDescent="0.25">
      <c r="A100" s="28" t="s">
        <v>87</v>
      </c>
      <c r="B100" s="90">
        <v>5</v>
      </c>
      <c r="C100" s="90">
        <v>3</v>
      </c>
      <c r="D100" s="28" t="s">
        <v>627</v>
      </c>
      <c r="E100" s="91" t="s">
        <v>74</v>
      </c>
      <c r="F100" s="90" t="s">
        <v>628</v>
      </c>
      <c r="G100" s="91" t="s">
        <v>67</v>
      </c>
      <c r="H100" s="28">
        <v>51102</v>
      </c>
      <c r="I100" s="28" t="s">
        <v>623</v>
      </c>
      <c r="J100" s="28" t="s">
        <v>69</v>
      </c>
      <c r="K100" s="90" t="s">
        <v>69</v>
      </c>
      <c r="L100" s="92" t="s">
        <v>69</v>
      </c>
      <c r="M100" s="28" t="s">
        <v>77</v>
      </c>
      <c r="N100" s="93" t="s">
        <v>629</v>
      </c>
      <c r="O100" s="93" t="s">
        <v>79</v>
      </c>
      <c r="P100" s="160" t="s">
        <v>145</v>
      </c>
      <c r="Q100" s="160">
        <v>1</v>
      </c>
      <c r="R100" s="160" t="s">
        <v>80</v>
      </c>
      <c r="S100" s="160" t="s">
        <v>80</v>
      </c>
      <c r="T100" s="160" t="s">
        <v>80</v>
      </c>
      <c r="U100" s="166" t="s">
        <v>80</v>
      </c>
      <c r="V100" s="160" t="s">
        <v>74</v>
      </c>
      <c r="W100" s="177">
        <v>0</v>
      </c>
      <c r="X100" s="177">
        <v>0</v>
      </c>
      <c r="Y100" s="177">
        <v>0</v>
      </c>
      <c r="Z100" s="177">
        <v>0</v>
      </c>
      <c r="AA100" s="179">
        <v>0</v>
      </c>
      <c r="AB100" s="76" t="s">
        <v>69</v>
      </c>
      <c r="AC100" s="179">
        <v>1200</v>
      </c>
      <c r="AD100" s="76" t="s">
        <v>1421</v>
      </c>
      <c r="AE100" s="179">
        <v>0</v>
      </c>
      <c r="AF100" s="183">
        <v>0</v>
      </c>
      <c r="AG100" s="77" t="s">
        <v>69</v>
      </c>
      <c r="AH100" s="183">
        <v>0</v>
      </c>
      <c r="AI100" s="77" t="s">
        <v>69</v>
      </c>
      <c r="AJ100" s="183">
        <v>0</v>
      </c>
      <c r="AK100" s="187">
        <v>0</v>
      </c>
      <c r="AL100" s="78" t="s">
        <v>69</v>
      </c>
      <c r="AM100" s="187">
        <v>0</v>
      </c>
      <c r="AN100" s="78" t="s">
        <v>69</v>
      </c>
      <c r="AO100" s="187">
        <v>0</v>
      </c>
      <c r="AP100" s="191">
        <v>0</v>
      </c>
      <c r="AQ100" s="94" t="s">
        <v>69</v>
      </c>
      <c r="AR100" s="191">
        <v>0</v>
      </c>
      <c r="AS100" s="108" t="s">
        <v>69</v>
      </c>
      <c r="AT100" s="192">
        <v>0</v>
      </c>
      <c r="AU100" s="193">
        <v>0</v>
      </c>
      <c r="AV100" s="109" t="s">
        <v>69</v>
      </c>
      <c r="AW100" s="193">
        <v>0</v>
      </c>
      <c r="AX100" s="109" t="s">
        <v>69</v>
      </c>
      <c r="AY100" s="177">
        <f t="shared" si="2"/>
        <v>0</v>
      </c>
      <c r="AZ100" s="177">
        <f t="shared" si="3"/>
        <v>1200</v>
      </c>
      <c r="BA100" s="93" t="s">
        <v>74</v>
      </c>
      <c r="BB100" s="177">
        <v>0</v>
      </c>
      <c r="BC100" s="177">
        <v>0</v>
      </c>
      <c r="BD100" s="177">
        <v>0</v>
      </c>
      <c r="BE100" s="177">
        <v>0</v>
      </c>
      <c r="BF100" s="177">
        <v>0</v>
      </c>
      <c r="BG100" s="177">
        <v>0</v>
      </c>
    </row>
    <row r="101" spans="1:59" s="89" customFormat="1" ht="63" hidden="1" x14ac:dyDescent="0.25">
      <c r="A101" s="28" t="s">
        <v>87</v>
      </c>
      <c r="B101" s="90">
        <v>5</v>
      </c>
      <c r="C101" s="90">
        <v>2</v>
      </c>
      <c r="D101" s="28" t="s">
        <v>630</v>
      </c>
      <c r="E101" s="91" t="s">
        <v>74</v>
      </c>
      <c r="F101" s="90" t="s">
        <v>85</v>
      </c>
      <c r="G101" s="91" t="s">
        <v>67</v>
      </c>
      <c r="H101" s="28">
        <v>51102</v>
      </c>
      <c r="I101" s="28" t="s">
        <v>623</v>
      </c>
      <c r="J101" s="28" t="s">
        <v>69</v>
      </c>
      <c r="K101" s="90" t="s">
        <v>69</v>
      </c>
      <c r="L101" s="92" t="s">
        <v>69</v>
      </c>
      <c r="M101" s="28" t="s">
        <v>77</v>
      </c>
      <c r="N101" s="93" t="s">
        <v>631</v>
      </c>
      <c r="O101" s="93" t="s">
        <v>85</v>
      </c>
      <c r="P101" s="160" t="s">
        <v>74</v>
      </c>
      <c r="Q101" s="160" t="s">
        <v>80</v>
      </c>
      <c r="R101" s="160">
        <v>6</v>
      </c>
      <c r="S101" s="160" t="s">
        <v>80</v>
      </c>
      <c r="T101" s="160" t="s">
        <v>80</v>
      </c>
      <c r="U101" s="166" t="s">
        <v>80</v>
      </c>
      <c r="V101" s="160" t="s">
        <v>74</v>
      </c>
      <c r="W101" s="177">
        <v>0</v>
      </c>
      <c r="X101" s="177">
        <v>0</v>
      </c>
      <c r="Y101" s="177">
        <v>0</v>
      </c>
      <c r="Z101" s="177">
        <v>4500</v>
      </c>
      <c r="AA101" s="179">
        <v>0</v>
      </c>
      <c r="AB101" s="76" t="s">
        <v>69</v>
      </c>
      <c r="AC101" s="179">
        <v>0</v>
      </c>
      <c r="AD101" s="76" t="s">
        <v>69</v>
      </c>
      <c r="AE101" s="179">
        <v>0</v>
      </c>
      <c r="AF101" s="183">
        <v>0</v>
      </c>
      <c r="AG101" s="77" t="s">
        <v>69</v>
      </c>
      <c r="AH101" s="183">
        <v>30000</v>
      </c>
      <c r="AI101" s="77" t="s">
        <v>632</v>
      </c>
      <c r="AJ101" s="183">
        <v>0</v>
      </c>
      <c r="AK101" s="187">
        <v>0</v>
      </c>
      <c r="AL101" s="78" t="s">
        <v>69</v>
      </c>
      <c r="AM101" s="187">
        <v>0</v>
      </c>
      <c r="AN101" s="78" t="s">
        <v>69</v>
      </c>
      <c r="AO101" s="187">
        <v>0</v>
      </c>
      <c r="AP101" s="191">
        <v>0</v>
      </c>
      <c r="AQ101" s="94" t="s">
        <v>69</v>
      </c>
      <c r="AR101" s="191">
        <v>0</v>
      </c>
      <c r="AS101" s="108" t="s">
        <v>69</v>
      </c>
      <c r="AT101" s="192">
        <v>0</v>
      </c>
      <c r="AU101" s="193">
        <v>0</v>
      </c>
      <c r="AV101" s="109" t="s">
        <v>69</v>
      </c>
      <c r="AW101" s="193">
        <v>0</v>
      </c>
      <c r="AX101" s="109" t="s">
        <v>69</v>
      </c>
      <c r="AY101" s="177">
        <f t="shared" si="2"/>
        <v>0</v>
      </c>
      <c r="AZ101" s="177">
        <f t="shared" si="3"/>
        <v>34500</v>
      </c>
      <c r="BA101" s="93" t="s">
        <v>74</v>
      </c>
      <c r="BB101" s="177">
        <v>0</v>
      </c>
      <c r="BC101" s="177">
        <v>0</v>
      </c>
      <c r="BD101" s="177">
        <v>0</v>
      </c>
      <c r="BE101" s="177">
        <v>0</v>
      </c>
      <c r="BF101" s="177">
        <v>0</v>
      </c>
      <c r="BG101" s="177">
        <v>0</v>
      </c>
    </row>
    <row r="102" spans="1:59" s="89" customFormat="1" ht="63" hidden="1" x14ac:dyDescent="0.25">
      <c r="A102" s="28" t="s">
        <v>84</v>
      </c>
      <c r="B102" s="90">
        <v>5</v>
      </c>
      <c r="C102" s="90">
        <v>2</v>
      </c>
      <c r="D102" s="28" t="s">
        <v>633</v>
      </c>
      <c r="E102" s="91" t="s">
        <v>74</v>
      </c>
      <c r="F102" s="90" t="s">
        <v>1469</v>
      </c>
      <c r="G102" s="91" t="s">
        <v>100</v>
      </c>
      <c r="H102" s="28">
        <v>52100</v>
      </c>
      <c r="I102" s="28" t="s">
        <v>634</v>
      </c>
      <c r="J102" s="28" t="s">
        <v>69</v>
      </c>
      <c r="K102" s="90" t="s">
        <v>69</v>
      </c>
      <c r="L102" s="92" t="s">
        <v>69</v>
      </c>
      <c r="M102" s="28" t="s">
        <v>101</v>
      </c>
      <c r="N102" s="93" t="s">
        <v>635</v>
      </c>
      <c r="O102" s="93" t="s">
        <v>1468</v>
      </c>
      <c r="P102" s="160" t="s">
        <v>74</v>
      </c>
      <c r="Q102" s="160" t="s">
        <v>80</v>
      </c>
      <c r="R102" s="160" t="s">
        <v>80</v>
      </c>
      <c r="S102" s="160" t="s">
        <v>80</v>
      </c>
      <c r="T102" s="160" t="s">
        <v>80</v>
      </c>
      <c r="U102" s="166" t="s">
        <v>80</v>
      </c>
      <c r="V102" s="160" t="s">
        <v>74</v>
      </c>
      <c r="W102" s="177">
        <v>0</v>
      </c>
      <c r="X102" s="177">
        <v>37335.839999999997</v>
      </c>
      <c r="Y102" s="177">
        <v>0</v>
      </c>
      <c r="Z102" s="177">
        <v>75000</v>
      </c>
      <c r="AA102" s="179">
        <v>0</v>
      </c>
      <c r="AB102" s="76" t="s">
        <v>69</v>
      </c>
      <c r="AC102" s="179">
        <v>50000</v>
      </c>
      <c r="AD102" s="76" t="s">
        <v>1470</v>
      </c>
      <c r="AE102" s="179">
        <v>0</v>
      </c>
      <c r="AF102" s="183">
        <v>0</v>
      </c>
      <c r="AG102" s="77" t="s">
        <v>69</v>
      </c>
      <c r="AH102" s="183">
        <v>80000</v>
      </c>
      <c r="AI102" s="77" t="s">
        <v>636</v>
      </c>
      <c r="AJ102" s="183">
        <v>0</v>
      </c>
      <c r="AK102" s="187">
        <v>0</v>
      </c>
      <c r="AL102" s="78" t="s">
        <v>69</v>
      </c>
      <c r="AM102" s="187">
        <v>50000</v>
      </c>
      <c r="AN102" s="78" t="s">
        <v>637</v>
      </c>
      <c r="AO102" s="187">
        <v>0</v>
      </c>
      <c r="AP102" s="191">
        <v>0</v>
      </c>
      <c r="AQ102" s="94" t="s">
        <v>69</v>
      </c>
      <c r="AR102" s="191">
        <v>50000</v>
      </c>
      <c r="AS102" s="108" t="s">
        <v>636</v>
      </c>
      <c r="AT102" s="192">
        <v>0</v>
      </c>
      <c r="AU102" s="193">
        <v>0</v>
      </c>
      <c r="AV102" s="109" t="s">
        <v>69</v>
      </c>
      <c r="AW102" s="193">
        <v>0</v>
      </c>
      <c r="AX102" s="109" t="s">
        <v>69</v>
      </c>
      <c r="AY102" s="177">
        <f t="shared" si="2"/>
        <v>0</v>
      </c>
      <c r="AZ102" s="177">
        <f t="shared" si="3"/>
        <v>342335.83999999997</v>
      </c>
      <c r="BA102" s="93" t="s">
        <v>74</v>
      </c>
      <c r="BB102" s="177">
        <v>0</v>
      </c>
      <c r="BC102" s="177">
        <v>0</v>
      </c>
      <c r="BD102" s="177">
        <v>0</v>
      </c>
      <c r="BE102" s="177">
        <v>0</v>
      </c>
      <c r="BF102" s="177">
        <v>0</v>
      </c>
      <c r="BG102" s="177">
        <v>0</v>
      </c>
    </row>
    <row r="103" spans="1:59" s="89" customFormat="1" ht="63" hidden="1" x14ac:dyDescent="0.25">
      <c r="A103" s="28" t="s">
        <v>84</v>
      </c>
      <c r="B103" s="90">
        <v>5</v>
      </c>
      <c r="C103" s="90" t="s">
        <v>1540</v>
      </c>
      <c r="D103" s="28" t="s">
        <v>1545</v>
      </c>
      <c r="E103" s="91" t="s">
        <v>65</v>
      </c>
      <c r="F103" s="90" t="s">
        <v>86</v>
      </c>
      <c r="G103" s="91" t="s">
        <v>67</v>
      </c>
      <c r="H103" s="28">
        <v>52100</v>
      </c>
      <c r="I103" s="28" t="s">
        <v>634</v>
      </c>
      <c r="J103" s="28" t="s">
        <v>69</v>
      </c>
      <c r="K103" s="90" t="s">
        <v>69</v>
      </c>
      <c r="L103" s="92" t="s">
        <v>69</v>
      </c>
      <c r="M103" s="28" t="s">
        <v>77</v>
      </c>
      <c r="N103" s="93" t="s">
        <v>1546</v>
      </c>
      <c r="O103" s="93" t="s">
        <v>86</v>
      </c>
      <c r="P103" s="160" t="s">
        <v>145</v>
      </c>
      <c r="Q103" s="160" t="s">
        <v>1367</v>
      </c>
      <c r="R103" s="160" t="s">
        <v>1367</v>
      </c>
      <c r="S103" s="160" t="s">
        <v>1367</v>
      </c>
      <c r="T103" s="160" t="s">
        <v>1367</v>
      </c>
      <c r="U103" s="166" t="s">
        <v>80</v>
      </c>
      <c r="V103" s="160" t="s">
        <v>74</v>
      </c>
      <c r="W103" s="177">
        <v>0</v>
      </c>
      <c r="X103" s="177">
        <v>0</v>
      </c>
      <c r="Y103" s="177">
        <v>0</v>
      </c>
      <c r="Z103" s="177">
        <v>4500</v>
      </c>
      <c r="AA103" s="179">
        <v>0</v>
      </c>
      <c r="AB103" s="76" t="s">
        <v>69</v>
      </c>
      <c r="AC103" s="179">
        <v>4500</v>
      </c>
      <c r="AD103" s="76" t="s">
        <v>637</v>
      </c>
      <c r="AE103" s="179">
        <v>0</v>
      </c>
      <c r="AF103" s="183">
        <v>0</v>
      </c>
      <c r="AG103" s="77" t="s">
        <v>69</v>
      </c>
      <c r="AH103" s="183">
        <v>4500</v>
      </c>
      <c r="AI103" s="77" t="s">
        <v>637</v>
      </c>
      <c r="AJ103" s="183">
        <v>0</v>
      </c>
      <c r="AK103" s="187">
        <v>0</v>
      </c>
      <c r="AL103" s="78" t="s">
        <v>69</v>
      </c>
      <c r="AM103" s="187">
        <v>4500</v>
      </c>
      <c r="AN103" s="78" t="s">
        <v>637</v>
      </c>
      <c r="AO103" s="187">
        <v>0</v>
      </c>
      <c r="AP103" s="191">
        <v>0</v>
      </c>
      <c r="AQ103" s="94" t="s">
        <v>69</v>
      </c>
      <c r="AR103" s="191">
        <v>4500</v>
      </c>
      <c r="AS103" s="108" t="s">
        <v>637</v>
      </c>
      <c r="AT103" s="192">
        <v>0</v>
      </c>
      <c r="AU103" s="193">
        <v>0</v>
      </c>
      <c r="AV103" s="109" t="s">
        <v>69</v>
      </c>
      <c r="AW103" s="193">
        <v>0</v>
      </c>
      <c r="AX103" s="109" t="s">
        <v>69</v>
      </c>
      <c r="AY103" s="177">
        <f t="shared" si="2"/>
        <v>0</v>
      </c>
      <c r="AZ103" s="177">
        <f t="shared" si="3"/>
        <v>22500</v>
      </c>
      <c r="BA103" s="93" t="s">
        <v>74</v>
      </c>
      <c r="BB103" s="177">
        <v>0</v>
      </c>
      <c r="BC103" s="177">
        <v>0</v>
      </c>
      <c r="BD103" s="177">
        <v>0</v>
      </c>
      <c r="BE103" s="177">
        <v>0</v>
      </c>
      <c r="BF103" s="177">
        <v>0</v>
      </c>
      <c r="BG103" s="177">
        <v>0</v>
      </c>
    </row>
    <row r="104" spans="1:59" s="89" customFormat="1" ht="63" hidden="1" x14ac:dyDescent="0.25">
      <c r="A104" s="28" t="s">
        <v>84</v>
      </c>
      <c r="B104" s="90">
        <v>5</v>
      </c>
      <c r="C104" s="90" t="s">
        <v>1540</v>
      </c>
      <c r="D104" s="28" t="s">
        <v>1545</v>
      </c>
      <c r="E104" s="91" t="s">
        <v>65</v>
      </c>
      <c r="F104" s="90" t="s">
        <v>91</v>
      </c>
      <c r="G104" s="91" t="s">
        <v>67</v>
      </c>
      <c r="H104" s="28">
        <v>52100</v>
      </c>
      <c r="I104" s="28" t="s">
        <v>634</v>
      </c>
      <c r="J104" s="28" t="s">
        <v>69</v>
      </c>
      <c r="K104" s="90" t="s">
        <v>69</v>
      </c>
      <c r="L104" s="92" t="s">
        <v>69</v>
      </c>
      <c r="M104" s="28" t="s">
        <v>70</v>
      </c>
      <c r="N104" s="93" t="s">
        <v>1547</v>
      </c>
      <c r="O104" s="93" t="s">
        <v>91</v>
      </c>
      <c r="P104" s="160" t="s">
        <v>145</v>
      </c>
      <c r="Q104" s="160" t="s">
        <v>1367</v>
      </c>
      <c r="R104" s="160" t="s">
        <v>1367</v>
      </c>
      <c r="S104" s="160" t="s">
        <v>1367</v>
      </c>
      <c r="T104" s="160" t="s">
        <v>1367</v>
      </c>
      <c r="U104" s="166" t="s">
        <v>80</v>
      </c>
      <c r="V104" s="160" t="s">
        <v>74</v>
      </c>
      <c r="W104" s="177">
        <v>0</v>
      </c>
      <c r="X104" s="177">
        <v>0</v>
      </c>
      <c r="Y104" s="177">
        <v>0</v>
      </c>
      <c r="Z104" s="177">
        <v>7300</v>
      </c>
      <c r="AA104" s="179">
        <v>0</v>
      </c>
      <c r="AB104" s="76" t="s">
        <v>69</v>
      </c>
      <c r="AC104" s="179">
        <v>6500</v>
      </c>
      <c r="AD104" s="76" t="s">
        <v>637</v>
      </c>
      <c r="AE104" s="179">
        <v>0</v>
      </c>
      <c r="AF104" s="183">
        <v>0</v>
      </c>
      <c r="AG104" s="77" t="s">
        <v>69</v>
      </c>
      <c r="AH104" s="183">
        <v>6500</v>
      </c>
      <c r="AI104" s="77" t="s">
        <v>637</v>
      </c>
      <c r="AJ104" s="183">
        <v>0</v>
      </c>
      <c r="AK104" s="187">
        <v>0</v>
      </c>
      <c r="AL104" s="78" t="s">
        <v>69</v>
      </c>
      <c r="AM104" s="187">
        <v>6500</v>
      </c>
      <c r="AN104" s="78" t="s">
        <v>637</v>
      </c>
      <c r="AO104" s="187">
        <v>0</v>
      </c>
      <c r="AP104" s="191">
        <v>0</v>
      </c>
      <c r="AQ104" s="94" t="s">
        <v>69</v>
      </c>
      <c r="AR104" s="191">
        <v>6500</v>
      </c>
      <c r="AS104" s="108" t="s">
        <v>637</v>
      </c>
      <c r="AT104" s="192">
        <v>0</v>
      </c>
      <c r="AU104" s="193">
        <v>0</v>
      </c>
      <c r="AV104" s="109" t="s">
        <v>69</v>
      </c>
      <c r="AW104" s="193">
        <v>0</v>
      </c>
      <c r="AX104" s="109" t="s">
        <v>69</v>
      </c>
      <c r="AY104" s="177">
        <f t="shared" si="2"/>
        <v>0</v>
      </c>
      <c r="AZ104" s="177">
        <f t="shared" si="3"/>
        <v>33300</v>
      </c>
      <c r="BA104" s="93" t="s">
        <v>74</v>
      </c>
      <c r="BB104" s="177">
        <v>0</v>
      </c>
      <c r="BC104" s="177">
        <v>0</v>
      </c>
      <c r="BD104" s="177">
        <v>0</v>
      </c>
      <c r="BE104" s="177">
        <v>0</v>
      </c>
      <c r="BF104" s="177">
        <v>0</v>
      </c>
      <c r="BG104" s="177">
        <v>0</v>
      </c>
    </row>
    <row r="105" spans="1:59" s="89" customFormat="1" ht="63" hidden="1" x14ac:dyDescent="0.25">
      <c r="A105" s="28" t="s">
        <v>84</v>
      </c>
      <c r="B105" s="90">
        <v>5</v>
      </c>
      <c r="C105" s="90" t="s">
        <v>1540</v>
      </c>
      <c r="D105" s="28" t="s">
        <v>1544</v>
      </c>
      <c r="E105" s="91" t="s">
        <v>65</v>
      </c>
      <c r="F105" s="90" t="s">
        <v>79</v>
      </c>
      <c r="G105" s="91" t="s">
        <v>67</v>
      </c>
      <c r="H105" s="28">
        <v>52100</v>
      </c>
      <c r="I105" s="28" t="s">
        <v>634</v>
      </c>
      <c r="J105" s="28" t="s">
        <v>69</v>
      </c>
      <c r="K105" s="90" t="s">
        <v>69</v>
      </c>
      <c r="L105" s="92" t="s">
        <v>69</v>
      </c>
      <c r="M105" s="28" t="s">
        <v>77</v>
      </c>
      <c r="N105" s="93" t="s">
        <v>1541</v>
      </c>
      <c r="O105" s="93" t="s">
        <v>79</v>
      </c>
      <c r="P105" s="160" t="s">
        <v>145</v>
      </c>
      <c r="Q105" s="160" t="s">
        <v>1367</v>
      </c>
      <c r="R105" s="160" t="s">
        <v>1367</v>
      </c>
      <c r="S105" s="160" t="s">
        <v>1367</v>
      </c>
      <c r="T105" s="160" t="s">
        <v>1367</v>
      </c>
      <c r="U105" s="166" t="s">
        <v>80</v>
      </c>
      <c r="V105" s="160" t="s">
        <v>74</v>
      </c>
      <c r="W105" s="177">
        <v>0</v>
      </c>
      <c r="X105" s="177">
        <v>0</v>
      </c>
      <c r="Y105" s="177">
        <v>0</v>
      </c>
      <c r="Z105" s="177">
        <v>6000</v>
      </c>
      <c r="AA105" s="179">
        <v>0</v>
      </c>
      <c r="AB105" s="76" t="s">
        <v>69</v>
      </c>
      <c r="AC105" s="179">
        <v>1500</v>
      </c>
      <c r="AD105" s="76" t="s">
        <v>1542</v>
      </c>
      <c r="AE105" s="179">
        <v>0</v>
      </c>
      <c r="AF105" s="183">
        <v>0</v>
      </c>
      <c r="AG105" s="77" t="s">
        <v>69</v>
      </c>
      <c r="AH105" s="183">
        <v>1500</v>
      </c>
      <c r="AI105" s="77" t="s">
        <v>1542</v>
      </c>
      <c r="AJ105" s="183">
        <v>0</v>
      </c>
      <c r="AK105" s="187">
        <v>0</v>
      </c>
      <c r="AL105" s="78" t="s">
        <v>69</v>
      </c>
      <c r="AM105" s="187">
        <v>1500</v>
      </c>
      <c r="AN105" s="78" t="s">
        <v>1542</v>
      </c>
      <c r="AO105" s="187">
        <v>0</v>
      </c>
      <c r="AP105" s="191">
        <v>0</v>
      </c>
      <c r="AQ105" s="94" t="s">
        <v>69</v>
      </c>
      <c r="AR105" s="191">
        <v>1500</v>
      </c>
      <c r="AS105" s="108" t="s">
        <v>1542</v>
      </c>
      <c r="AT105" s="192">
        <v>0</v>
      </c>
      <c r="AU105" s="193">
        <v>0</v>
      </c>
      <c r="AV105" s="109" t="s">
        <v>69</v>
      </c>
      <c r="AW105" s="193">
        <v>0</v>
      </c>
      <c r="AX105" s="109" t="s">
        <v>69</v>
      </c>
      <c r="AY105" s="177">
        <f t="shared" si="2"/>
        <v>0</v>
      </c>
      <c r="AZ105" s="177">
        <f t="shared" si="3"/>
        <v>12000</v>
      </c>
      <c r="BA105" s="93" t="s">
        <v>74</v>
      </c>
      <c r="BB105" s="177">
        <v>0</v>
      </c>
      <c r="BC105" s="177">
        <v>0</v>
      </c>
      <c r="BD105" s="177">
        <v>0</v>
      </c>
      <c r="BE105" s="177">
        <v>0</v>
      </c>
      <c r="BF105" s="177">
        <v>0</v>
      </c>
      <c r="BG105" s="177">
        <v>0</v>
      </c>
    </row>
    <row r="106" spans="1:59" s="89" customFormat="1" ht="63" hidden="1" x14ac:dyDescent="0.25">
      <c r="A106" s="28" t="s">
        <v>84</v>
      </c>
      <c r="B106" s="90">
        <v>5</v>
      </c>
      <c r="C106" s="90">
        <v>2</v>
      </c>
      <c r="D106" s="28" t="s">
        <v>638</v>
      </c>
      <c r="E106" s="91" t="s">
        <v>74</v>
      </c>
      <c r="F106" s="90" t="s">
        <v>72</v>
      </c>
      <c r="G106" s="91" t="s">
        <v>67</v>
      </c>
      <c r="H106" s="28">
        <v>52100</v>
      </c>
      <c r="I106" s="28" t="s">
        <v>634</v>
      </c>
      <c r="J106" s="28" t="s">
        <v>69</v>
      </c>
      <c r="K106" s="90" t="s">
        <v>69</v>
      </c>
      <c r="L106" s="92" t="s">
        <v>69</v>
      </c>
      <c r="M106" s="28" t="s">
        <v>70</v>
      </c>
      <c r="N106" s="93" t="s">
        <v>639</v>
      </c>
      <c r="O106" s="93" t="s">
        <v>640</v>
      </c>
      <c r="P106" s="160" t="s">
        <v>145</v>
      </c>
      <c r="Q106" s="160">
        <v>7</v>
      </c>
      <c r="R106" s="160">
        <v>2</v>
      </c>
      <c r="S106" s="160" t="s">
        <v>80</v>
      </c>
      <c r="T106" s="160" t="s">
        <v>80</v>
      </c>
      <c r="U106" s="166" t="s">
        <v>80</v>
      </c>
      <c r="V106" s="160" t="s">
        <v>74</v>
      </c>
      <c r="W106" s="177">
        <v>0</v>
      </c>
      <c r="X106" s="177">
        <v>17258.419999999998</v>
      </c>
      <c r="Y106" s="177">
        <v>0</v>
      </c>
      <c r="Z106" s="177">
        <v>7600</v>
      </c>
      <c r="AA106" s="179">
        <v>0</v>
      </c>
      <c r="AB106" s="76" t="s">
        <v>69</v>
      </c>
      <c r="AC106" s="179">
        <v>3900</v>
      </c>
      <c r="AD106" s="76" t="s">
        <v>1606</v>
      </c>
      <c r="AE106" s="179">
        <v>0</v>
      </c>
      <c r="AF106" s="183">
        <v>0</v>
      </c>
      <c r="AG106" s="77" t="s">
        <v>69</v>
      </c>
      <c r="AH106" s="183">
        <v>900</v>
      </c>
      <c r="AI106" s="77" t="s">
        <v>641</v>
      </c>
      <c r="AJ106" s="183">
        <v>0</v>
      </c>
      <c r="AK106" s="187">
        <v>0</v>
      </c>
      <c r="AL106" s="78" t="s">
        <v>69</v>
      </c>
      <c r="AM106" s="187">
        <v>2100</v>
      </c>
      <c r="AN106" s="78" t="s">
        <v>1430</v>
      </c>
      <c r="AO106" s="187">
        <v>0</v>
      </c>
      <c r="AP106" s="191">
        <v>0</v>
      </c>
      <c r="AQ106" s="94" t="s">
        <v>69</v>
      </c>
      <c r="AR106" s="191">
        <v>1400</v>
      </c>
      <c r="AS106" s="108" t="s">
        <v>642</v>
      </c>
      <c r="AT106" s="192">
        <v>0</v>
      </c>
      <c r="AU106" s="193">
        <v>0</v>
      </c>
      <c r="AV106" s="109" t="s">
        <v>69</v>
      </c>
      <c r="AW106" s="193">
        <v>0</v>
      </c>
      <c r="AX106" s="109" t="s">
        <v>69</v>
      </c>
      <c r="AY106" s="177">
        <f t="shared" si="2"/>
        <v>0</v>
      </c>
      <c r="AZ106" s="177">
        <f t="shared" si="3"/>
        <v>33158.42</v>
      </c>
      <c r="BA106" s="93" t="s">
        <v>74</v>
      </c>
      <c r="BB106" s="177">
        <v>0</v>
      </c>
      <c r="BC106" s="177">
        <v>0</v>
      </c>
      <c r="BD106" s="177">
        <v>0</v>
      </c>
      <c r="BE106" s="177">
        <v>0</v>
      </c>
      <c r="BF106" s="177">
        <v>0</v>
      </c>
      <c r="BG106" s="177">
        <v>0</v>
      </c>
    </row>
    <row r="107" spans="1:59" s="89" customFormat="1" ht="63" hidden="1" x14ac:dyDescent="0.25">
      <c r="A107" s="28" t="s">
        <v>84</v>
      </c>
      <c r="B107" s="90">
        <v>5</v>
      </c>
      <c r="C107" s="90">
        <v>2</v>
      </c>
      <c r="D107" s="28" t="s">
        <v>643</v>
      </c>
      <c r="E107" s="91" t="s">
        <v>74</v>
      </c>
      <c r="F107" s="90" t="s">
        <v>85</v>
      </c>
      <c r="G107" s="91" t="s">
        <v>67</v>
      </c>
      <c r="H107" s="28">
        <v>52100</v>
      </c>
      <c r="I107" s="28" t="s">
        <v>634</v>
      </c>
      <c r="J107" s="28" t="s">
        <v>69</v>
      </c>
      <c r="K107" s="90" t="s">
        <v>69</v>
      </c>
      <c r="L107" s="92" t="s">
        <v>69</v>
      </c>
      <c r="M107" s="28" t="s">
        <v>70</v>
      </c>
      <c r="N107" s="93" t="s">
        <v>644</v>
      </c>
      <c r="O107" s="93" t="s">
        <v>85</v>
      </c>
      <c r="P107" s="160" t="s">
        <v>145</v>
      </c>
      <c r="Q107" s="160">
        <v>7</v>
      </c>
      <c r="R107" s="160">
        <v>6</v>
      </c>
      <c r="S107" s="160" t="s">
        <v>80</v>
      </c>
      <c r="T107" s="160" t="s">
        <v>80</v>
      </c>
      <c r="U107" s="166" t="s">
        <v>80</v>
      </c>
      <c r="V107" s="160" t="s">
        <v>74</v>
      </c>
      <c r="W107" s="177">
        <v>0</v>
      </c>
      <c r="X107" s="177">
        <v>0</v>
      </c>
      <c r="Y107" s="177">
        <v>0</v>
      </c>
      <c r="Z107" s="177">
        <v>7300</v>
      </c>
      <c r="AA107" s="179">
        <v>0</v>
      </c>
      <c r="AB107" s="76" t="s">
        <v>69</v>
      </c>
      <c r="AC107" s="179">
        <v>5000</v>
      </c>
      <c r="AD107" s="76" t="s">
        <v>1605</v>
      </c>
      <c r="AE107" s="179">
        <v>0</v>
      </c>
      <c r="AF107" s="183">
        <v>0</v>
      </c>
      <c r="AG107" s="77" t="s">
        <v>69</v>
      </c>
      <c r="AH107" s="183">
        <v>1500</v>
      </c>
      <c r="AI107" s="77" t="s">
        <v>1543</v>
      </c>
      <c r="AJ107" s="183">
        <v>0</v>
      </c>
      <c r="AK107" s="187">
        <v>0</v>
      </c>
      <c r="AL107" s="78" t="s">
        <v>69</v>
      </c>
      <c r="AM107" s="187">
        <v>1500</v>
      </c>
      <c r="AN107" s="78" t="s">
        <v>1543</v>
      </c>
      <c r="AO107" s="187">
        <v>0</v>
      </c>
      <c r="AP107" s="191">
        <v>0</v>
      </c>
      <c r="AQ107" s="94" t="s">
        <v>69</v>
      </c>
      <c r="AR107" s="191">
        <v>1500</v>
      </c>
      <c r="AS107" s="108" t="s">
        <v>1543</v>
      </c>
      <c r="AT107" s="192">
        <v>0</v>
      </c>
      <c r="AU107" s="193">
        <v>0</v>
      </c>
      <c r="AV107" s="109" t="s">
        <v>69</v>
      </c>
      <c r="AW107" s="193">
        <v>0</v>
      </c>
      <c r="AX107" s="109" t="s">
        <v>69</v>
      </c>
      <c r="AY107" s="177">
        <f t="shared" si="2"/>
        <v>0</v>
      </c>
      <c r="AZ107" s="177">
        <f t="shared" si="3"/>
        <v>16800</v>
      </c>
      <c r="BA107" s="93" t="s">
        <v>74</v>
      </c>
      <c r="BB107" s="177">
        <v>0</v>
      </c>
      <c r="BC107" s="177">
        <v>0</v>
      </c>
      <c r="BD107" s="177">
        <v>0</v>
      </c>
      <c r="BE107" s="177">
        <v>0</v>
      </c>
      <c r="BF107" s="177">
        <v>0</v>
      </c>
      <c r="BG107" s="177">
        <v>0</v>
      </c>
    </row>
    <row r="108" spans="1:59" s="89" customFormat="1" ht="47.25" hidden="1" x14ac:dyDescent="0.25">
      <c r="A108" s="28" t="s">
        <v>84</v>
      </c>
      <c r="B108" s="90">
        <v>6</v>
      </c>
      <c r="C108" s="90">
        <v>1</v>
      </c>
      <c r="D108" s="28" t="s">
        <v>645</v>
      </c>
      <c r="E108" s="91" t="s">
        <v>145</v>
      </c>
      <c r="F108" s="90" t="s">
        <v>646</v>
      </c>
      <c r="G108" s="91" t="s">
        <v>100</v>
      </c>
      <c r="H108" s="28">
        <v>54100</v>
      </c>
      <c r="I108" s="28" t="s">
        <v>478</v>
      </c>
      <c r="J108" s="28">
        <v>23320000</v>
      </c>
      <c r="K108" s="90" t="s">
        <v>647</v>
      </c>
      <c r="L108" s="92" t="s">
        <v>646</v>
      </c>
      <c r="M108" s="28" t="s">
        <v>69</v>
      </c>
      <c r="N108" s="93" t="s">
        <v>69</v>
      </c>
      <c r="O108" s="93" t="s">
        <v>69</v>
      </c>
      <c r="P108" s="160" t="s">
        <v>74</v>
      </c>
      <c r="Q108" s="160" t="s">
        <v>80</v>
      </c>
      <c r="R108" s="160" t="s">
        <v>80</v>
      </c>
      <c r="S108" s="160" t="s">
        <v>80</v>
      </c>
      <c r="T108" s="160" t="s">
        <v>80</v>
      </c>
      <c r="U108" s="166" t="s">
        <v>80</v>
      </c>
      <c r="V108" s="160" t="s">
        <v>74</v>
      </c>
      <c r="W108" s="177">
        <v>927614.66</v>
      </c>
      <c r="X108" s="177">
        <v>0</v>
      </c>
      <c r="Y108" s="177">
        <v>230000</v>
      </c>
      <c r="Z108" s="177">
        <v>0</v>
      </c>
      <c r="AA108" s="179">
        <v>279000</v>
      </c>
      <c r="AB108" s="76" t="s">
        <v>648</v>
      </c>
      <c r="AC108" s="179">
        <v>0</v>
      </c>
      <c r="AD108" s="76" t="s">
        <v>69</v>
      </c>
      <c r="AE108" s="179">
        <v>0</v>
      </c>
      <c r="AF108" s="183">
        <v>279000</v>
      </c>
      <c r="AG108" s="77" t="s">
        <v>648</v>
      </c>
      <c r="AH108" s="183">
        <v>0</v>
      </c>
      <c r="AI108" s="77" t="s">
        <v>69</v>
      </c>
      <c r="AJ108" s="183">
        <v>0</v>
      </c>
      <c r="AK108" s="187">
        <v>279000</v>
      </c>
      <c r="AL108" s="78" t="s">
        <v>648</v>
      </c>
      <c r="AM108" s="187">
        <v>0</v>
      </c>
      <c r="AN108" s="78" t="s">
        <v>69</v>
      </c>
      <c r="AO108" s="187">
        <v>0</v>
      </c>
      <c r="AP108" s="191">
        <v>279000</v>
      </c>
      <c r="AQ108" s="94" t="s">
        <v>648</v>
      </c>
      <c r="AR108" s="191">
        <v>0</v>
      </c>
      <c r="AS108" s="108" t="s">
        <v>69</v>
      </c>
      <c r="AT108" s="192">
        <v>0</v>
      </c>
      <c r="AU108" s="193">
        <v>279000</v>
      </c>
      <c r="AV108" s="109" t="s">
        <v>648</v>
      </c>
      <c r="AW108" s="193">
        <v>0</v>
      </c>
      <c r="AX108" s="109" t="s">
        <v>69</v>
      </c>
      <c r="AY108" s="177">
        <f t="shared" si="2"/>
        <v>2552614.66</v>
      </c>
      <c r="AZ108" s="177">
        <f t="shared" si="3"/>
        <v>0</v>
      </c>
      <c r="BA108" s="93" t="s">
        <v>74</v>
      </c>
      <c r="BB108" s="177">
        <v>0</v>
      </c>
      <c r="BC108" s="177">
        <v>0</v>
      </c>
      <c r="BD108" s="177">
        <v>0</v>
      </c>
      <c r="BE108" s="177">
        <v>0</v>
      </c>
      <c r="BF108" s="177">
        <v>0</v>
      </c>
      <c r="BG108" s="177">
        <v>0</v>
      </c>
    </row>
    <row r="109" spans="1:59" s="89" customFormat="1" ht="47.25" hidden="1" x14ac:dyDescent="0.25">
      <c r="A109" s="28" t="s">
        <v>84</v>
      </c>
      <c r="B109" s="90">
        <v>6</v>
      </c>
      <c r="C109" s="90" t="s">
        <v>1432</v>
      </c>
      <c r="D109" s="28" t="s">
        <v>1600</v>
      </c>
      <c r="E109" s="91" t="s">
        <v>65</v>
      </c>
      <c r="F109" s="90" t="s">
        <v>1601</v>
      </c>
      <c r="G109" s="91" t="s">
        <v>67</v>
      </c>
      <c r="H109" s="28">
        <v>54100</v>
      </c>
      <c r="I109" s="28" t="s">
        <v>478</v>
      </c>
      <c r="J109" s="28" t="s">
        <v>69</v>
      </c>
      <c r="K109" s="90" t="s">
        <v>69</v>
      </c>
      <c r="L109" s="92" t="s">
        <v>69</v>
      </c>
      <c r="M109" s="28" t="s">
        <v>1602</v>
      </c>
      <c r="N109" s="93" t="s">
        <v>1603</v>
      </c>
      <c r="O109" s="93" t="s">
        <v>1604</v>
      </c>
      <c r="P109" s="160" t="s">
        <v>145</v>
      </c>
      <c r="Q109" s="160" t="s">
        <v>766</v>
      </c>
      <c r="R109" s="160" t="s">
        <v>766</v>
      </c>
      <c r="S109" s="160" t="s">
        <v>766</v>
      </c>
      <c r="T109" s="160" t="s">
        <v>766</v>
      </c>
      <c r="U109" s="166" t="s">
        <v>80</v>
      </c>
      <c r="V109" s="160" t="s">
        <v>80</v>
      </c>
      <c r="W109" s="177">
        <v>0</v>
      </c>
      <c r="X109" s="177">
        <v>15782.97</v>
      </c>
      <c r="Y109" s="177">
        <v>0</v>
      </c>
      <c r="Z109" s="177">
        <v>0</v>
      </c>
      <c r="AA109" s="179">
        <v>0</v>
      </c>
      <c r="AB109" s="76" t="s">
        <v>69</v>
      </c>
      <c r="AC109" s="179">
        <v>2000</v>
      </c>
      <c r="AD109" s="76" t="s">
        <v>1587</v>
      </c>
      <c r="AE109" s="179">
        <v>0</v>
      </c>
      <c r="AF109" s="183">
        <v>0</v>
      </c>
      <c r="AG109" s="77" t="s">
        <v>69</v>
      </c>
      <c r="AH109" s="183">
        <v>2000</v>
      </c>
      <c r="AI109" s="77" t="s">
        <v>1587</v>
      </c>
      <c r="AJ109" s="183">
        <v>0</v>
      </c>
      <c r="AK109" s="187">
        <v>0</v>
      </c>
      <c r="AL109" s="78" t="s">
        <v>69</v>
      </c>
      <c r="AM109" s="187">
        <v>2000</v>
      </c>
      <c r="AN109" s="78" t="s">
        <v>1587</v>
      </c>
      <c r="AO109" s="187">
        <v>0</v>
      </c>
      <c r="AP109" s="191">
        <v>0</v>
      </c>
      <c r="AQ109" s="94" t="s">
        <v>69</v>
      </c>
      <c r="AR109" s="191">
        <v>2000</v>
      </c>
      <c r="AS109" s="108" t="s">
        <v>1587</v>
      </c>
      <c r="AT109" s="192">
        <v>0</v>
      </c>
      <c r="AU109" s="193">
        <v>0</v>
      </c>
      <c r="AV109" s="109" t="s">
        <v>69</v>
      </c>
      <c r="AW109" s="193">
        <v>0</v>
      </c>
      <c r="AX109" s="109" t="s">
        <v>69</v>
      </c>
      <c r="AY109" s="177">
        <f t="shared" si="2"/>
        <v>0</v>
      </c>
      <c r="AZ109" s="177">
        <f t="shared" si="3"/>
        <v>23782.97</v>
      </c>
      <c r="BA109" s="93" t="s">
        <v>74</v>
      </c>
      <c r="BB109" s="177">
        <v>0</v>
      </c>
      <c r="BC109" s="177">
        <v>0</v>
      </c>
      <c r="BD109" s="177">
        <v>0</v>
      </c>
      <c r="BE109" s="177">
        <v>0</v>
      </c>
      <c r="BF109" s="177">
        <v>0</v>
      </c>
      <c r="BG109" s="177">
        <v>0</v>
      </c>
    </row>
    <row r="110" spans="1:59" s="89" customFormat="1" ht="47.25" hidden="1" x14ac:dyDescent="0.25">
      <c r="A110" s="28" t="s">
        <v>84</v>
      </c>
      <c r="B110" s="90">
        <v>6</v>
      </c>
      <c r="C110" s="90">
        <v>1</v>
      </c>
      <c r="D110" s="28" t="s">
        <v>1588</v>
      </c>
      <c r="E110" s="91" t="s">
        <v>65</v>
      </c>
      <c r="F110" s="90" t="s">
        <v>76</v>
      </c>
      <c r="G110" s="91" t="s">
        <v>67</v>
      </c>
      <c r="H110" s="28">
        <v>54100</v>
      </c>
      <c r="I110" s="28" t="s">
        <v>478</v>
      </c>
      <c r="J110" s="28" t="s">
        <v>69</v>
      </c>
      <c r="K110" s="90" t="s">
        <v>69</v>
      </c>
      <c r="L110" s="92" t="s">
        <v>69</v>
      </c>
      <c r="M110" s="28" t="s">
        <v>77</v>
      </c>
      <c r="N110" s="93" t="s">
        <v>1589</v>
      </c>
      <c r="O110" s="93" t="s">
        <v>76</v>
      </c>
      <c r="P110" s="160" t="s">
        <v>145</v>
      </c>
      <c r="Q110" s="160" t="s">
        <v>1515</v>
      </c>
      <c r="R110" s="160" t="s">
        <v>80</v>
      </c>
      <c r="S110" s="160" t="s">
        <v>80</v>
      </c>
      <c r="T110" s="160" t="s">
        <v>80</v>
      </c>
      <c r="U110" s="166" t="s">
        <v>80</v>
      </c>
      <c r="V110" s="160" t="s">
        <v>74</v>
      </c>
      <c r="W110" s="177">
        <v>0</v>
      </c>
      <c r="X110" s="177">
        <v>7331.26</v>
      </c>
      <c r="Y110" s="177">
        <v>0</v>
      </c>
      <c r="Z110" s="177">
        <v>0</v>
      </c>
      <c r="AA110" s="179">
        <v>0</v>
      </c>
      <c r="AB110" s="76" t="s">
        <v>69</v>
      </c>
      <c r="AC110" s="179">
        <v>7000</v>
      </c>
      <c r="AD110" s="76" t="s">
        <v>1590</v>
      </c>
      <c r="AE110" s="179">
        <v>0</v>
      </c>
      <c r="AF110" s="183">
        <v>0</v>
      </c>
      <c r="AG110" s="77" t="s">
        <v>69</v>
      </c>
      <c r="AH110" s="183">
        <v>0</v>
      </c>
      <c r="AI110" s="77" t="s">
        <v>69</v>
      </c>
      <c r="AJ110" s="183">
        <v>0</v>
      </c>
      <c r="AK110" s="187">
        <v>0</v>
      </c>
      <c r="AL110" s="78" t="s">
        <v>69</v>
      </c>
      <c r="AM110" s="187">
        <v>0</v>
      </c>
      <c r="AN110" s="78" t="s">
        <v>69</v>
      </c>
      <c r="AO110" s="187">
        <v>0</v>
      </c>
      <c r="AP110" s="191">
        <v>0</v>
      </c>
      <c r="AQ110" s="94" t="s">
        <v>69</v>
      </c>
      <c r="AR110" s="191">
        <v>0</v>
      </c>
      <c r="AS110" s="108" t="s">
        <v>69</v>
      </c>
      <c r="AT110" s="192">
        <v>0</v>
      </c>
      <c r="AU110" s="193">
        <v>0</v>
      </c>
      <c r="AV110" s="109" t="s">
        <v>69</v>
      </c>
      <c r="AW110" s="193">
        <v>0</v>
      </c>
      <c r="AX110" s="109" t="s">
        <v>69</v>
      </c>
      <c r="AY110" s="177">
        <f t="shared" si="2"/>
        <v>0</v>
      </c>
      <c r="AZ110" s="177">
        <f t="shared" si="3"/>
        <v>14331.26</v>
      </c>
      <c r="BA110" s="93" t="s">
        <v>74</v>
      </c>
      <c r="BB110" s="177">
        <v>0</v>
      </c>
      <c r="BC110" s="177">
        <v>0</v>
      </c>
      <c r="BD110" s="177">
        <v>0</v>
      </c>
      <c r="BE110" s="177">
        <v>0</v>
      </c>
      <c r="BF110" s="177">
        <v>0</v>
      </c>
      <c r="BG110" s="177">
        <v>0</v>
      </c>
    </row>
    <row r="111" spans="1:59" s="89" customFormat="1" ht="47.25" hidden="1" x14ac:dyDescent="0.25">
      <c r="A111" s="28" t="s">
        <v>84</v>
      </c>
      <c r="B111" s="90">
        <v>6</v>
      </c>
      <c r="C111" s="90" t="s">
        <v>1432</v>
      </c>
      <c r="D111" s="28" t="s">
        <v>1583</v>
      </c>
      <c r="E111" s="91" t="s">
        <v>65</v>
      </c>
      <c r="F111" s="90" t="s">
        <v>1584</v>
      </c>
      <c r="G111" s="91" t="s">
        <v>100</v>
      </c>
      <c r="H111" s="28">
        <v>54100</v>
      </c>
      <c r="I111" s="28" t="s">
        <v>478</v>
      </c>
      <c r="J111" s="28" t="s">
        <v>69</v>
      </c>
      <c r="K111" s="90" t="s">
        <v>69</v>
      </c>
      <c r="L111" s="92" t="s">
        <v>69</v>
      </c>
      <c r="M111" s="28" t="s">
        <v>1585</v>
      </c>
      <c r="N111" s="93" t="s">
        <v>1586</v>
      </c>
      <c r="O111" s="93" t="s">
        <v>1584</v>
      </c>
      <c r="P111" s="160" t="s">
        <v>145</v>
      </c>
      <c r="Q111" s="160" t="s">
        <v>1367</v>
      </c>
      <c r="R111" s="160" t="s">
        <v>1367</v>
      </c>
      <c r="S111" s="160" t="s">
        <v>1367</v>
      </c>
      <c r="T111" s="160" t="s">
        <v>1367</v>
      </c>
      <c r="U111" s="166" t="s">
        <v>80</v>
      </c>
      <c r="V111" s="160" t="s">
        <v>74</v>
      </c>
      <c r="W111" s="177">
        <v>0</v>
      </c>
      <c r="X111" s="177">
        <v>0</v>
      </c>
      <c r="Y111" s="177">
        <v>0</v>
      </c>
      <c r="Z111" s="177">
        <v>0</v>
      </c>
      <c r="AA111" s="179">
        <v>0</v>
      </c>
      <c r="AB111" s="76" t="s">
        <v>69</v>
      </c>
      <c r="AC111" s="179">
        <v>150000</v>
      </c>
      <c r="AD111" s="76" t="s">
        <v>1597</v>
      </c>
      <c r="AE111" s="179">
        <v>0</v>
      </c>
      <c r="AF111" s="183">
        <v>0</v>
      </c>
      <c r="AG111" s="77" t="s">
        <v>69</v>
      </c>
      <c r="AH111" s="183">
        <v>350000</v>
      </c>
      <c r="AI111" s="77" t="s">
        <v>1598</v>
      </c>
      <c r="AJ111" s="183">
        <v>0</v>
      </c>
      <c r="AK111" s="187">
        <v>0</v>
      </c>
      <c r="AL111" s="78" t="s">
        <v>69</v>
      </c>
      <c r="AM111" s="187">
        <v>340000</v>
      </c>
      <c r="AN111" s="78" t="s">
        <v>1599</v>
      </c>
      <c r="AO111" s="187">
        <v>0</v>
      </c>
      <c r="AP111" s="191">
        <v>0</v>
      </c>
      <c r="AQ111" s="94" t="s">
        <v>69</v>
      </c>
      <c r="AR111" s="191">
        <v>0</v>
      </c>
      <c r="AS111" s="108" t="s">
        <v>69</v>
      </c>
      <c r="AT111" s="192">
        <v>0</v>
      </c>
      <c r="AU111" s="193">
        <v>0</v>
      </c>
      <c r="AV111" s="109" t="s">
        <v>69</v>
      </c>
      <c r="AW111" s="193">
        <v>0</v>
      </c>
      <c r="AX111" s="109" t="s">
        <v>69</v>
      </c>
      <c r="AY111" s="177">
        <f t="shared" si="2"/>
        <v>0</v>
      </c>
      <c r="AZ111" s="177">
        <f t="shared" si="3"/>
        <v>840000</v>
      </c>
      <c r="BA111" s="93" t="s">
        <v>74</v>
      </c>
      <c r="BB111" s="177">
        <v>0</v>
      </c>
      <c r="BC111" s="177">
        <v>0</v>
      </c>
      <c r="BD111" s="177">
        <v>0</v>
      </c>
      <c r="BE111" s="177">
        <v>0</v>
      </c>
      <c r="BF111" s="177">
        <v>0</v>
      </c>
      <c r="BG111" s="177">
        <v>0</v>
      </c>
    </row>
    <row r="112" spans="1:59" s="89" customFormat="1" ht="31.5" hidden="1" x14ac:dyDescent="0.25">
      <c r="A112" s="28" t="s">
        <v>84</v>
      </c>
      <c r="B112" s="90">
        <v>6</v>
      </c>
      <c r="C112" s="90">
        <v>1</v>
      </c>
      <c r="D112" s="28" t="s">
        <v>649</v>
      </c>
      <c r="E112" s="91" t="s">
        <v>145</v>
      </c>
      <c r="F112" s="90" t="s">
        <v>650</v>
      </c>
      <c r="G112" s="91" t="s">
        <v>100</v>
      </c>
      <c r="H112" s="28">
        <v>54100</v>
      </c>
      <c r="I112" s="28" t="s">
        <v>478</v>
      </c>
      <c r="J112" s="28">
        <v>23321000</v>
      </c>
      <c r="K112" s="90" t="s">
        <v>651</v>
      </c>
      <c r="L112" s="92" t="s">
        <v>652</v>
      </c>
      <c r="M112" s="28" t="s">
        <v>69</v>
      </c>
      <c r="N112" s="93" t="s">
        <v>69</v>
      </c>
      <c r="O112" s="93" t="s">
        <v>69</v>
      </c>
      <c r="P112" s="160" t="s">
        <v>74</v>
      </c>
      <c r="Q112" s="160" t="s">
        <v>80</v>
      </c>
      <c r="R112" s="160" t="s">
        <v>80</v>
      </c>
      <c r="S112" s="160" t="s">
        <v>80</v>
      </c>
      <c r="T112" s="160" t="s">
        <v>80</v>
      </c>
      <c r="U112" s="166" t="s">
        <v>80</v>
      </c>
      <c r="V112" s="160" t="s">
        <v>74</v>
      </c>
      <c r="W112" s="177">
        <v>0</v>
      </c>
      <c r="X112" s="177">
        <v>0</v>
      </c>
      <c r="Y112" s="177">
        <v>0</v>
      </c>
      <c r="Z112" s="177">
        <v>0</v>
      </c>
      <c r="AA112" s="179">
        <v>50000</v>
      </c>
      <c r="AB112" s="76" t="s">
        <v>653</v>
      </c>
      <c r="AC112" s="179">
        <v>0</v>
      </c>
      <c r="AD112" s="76" t="s">
        <v>69</v>
      </c>
      <c r="AE112" s="179">
        <v>0</v>
      </c>
      <c r="AF112" s="183">
        <v>0</v>
      </c>
      <c r="AG112" s="77" t="s">
        <v>69</v>
      </c>
      <c r="AH112" s="183">
        <v>0</v>
      </c>
      <c r="AI112" s="77" t="s">
        <v>69</v>
      </c>
      <c r="AJ112" s="183">
        <v>0</v>
      </c>
      <c r="AK112" s="187">
        <v>0</v>
      </c>
      <c r="AL112" s="78" t="s">
        <v>69</v>
      </c>
      <c r="AM112" s="187">
        <v>0</v>
      </c>
      <c r="AN112" s="78" t="s">
        <v>69</v>
      </c>
      <c r="AO112" s="187">
        <v>0</v>
      </c>
      <c r="AP112" s="191">
        <v>0</v>
      </c>
      <c r="AQ112" s="94" t="s">
        <v>69</v>
      </c>
      <c r="AR112" s="191">
        <v>0</v>
      </c>
      <c r="AS112" s="108" t="s">
        <v>69</v>
      </c>
      <c r="AT112" s="192">
        <v>0</v>
      </c>
      <c r="AU112" s="193">
        <v>0</v>
      </c>
      <c r="AV112" s="109" t="s">
        <v>69</v>
      </c>
      <c r="AW112" s="193">
        <v>0</v>
      </c>
      <c r="AX112" s="109" t="s">
        <v>69</v>
      </c>
      <c r="AY112" s="177">
        <f t="shared" si="2"/>
        <v>50000</v>
      </c>
      <c r="AZ112" s="177">
        <f t="shared" si="3"/>
        <v>0</v>
      </c>
      <c r="BA112" s="93" t="s">
        <v>74</v>
      </c>
      <c r="BB112" s="177">
        <v>0</v>
      </c>
      <c r="BC112" s="177">
        <v>0</v>
      </c>
      <c r="BD112" s="177">
        <v>0</v>
      </c>
      <c r="BE112" s="177">
        <v>0</v>
      </c>
      <c r="BF112" s="177">
        <v>0</v>
      </c>
      <c r="BG112" s="177">
        <v>0</v>
      </c>
    </row>
    <row r="113" spans="1:60" s="89" customFormat="1" ht="94.5" hidden="1" x14ac:dyDescent="0.25">
      <c r="A113" s="28" t="s">
        <v>84</v>
      </c>
      <c r="B113" s="90">
        <v>6</v>
      </c>
      <c r="C113" s="90">
        <v>1</v>
      </c>
      <c r="D113" s="28" t="s">
        <v>661</v>
      </c>
      <c r="E113" s="91" t="s">
        <v>145</v>
      </c>
      <c r="F113" s="90" t="s">
        <v>662</v>
      </c>
      <c r="G113" s="91" t="s">
        <v>100</v>
      </c>
      <c r="H113" s="28">
        <v>54600</v>
      </c>
      <c r="I113" s="28" t="s">
        <v>663</v>
      </c>
      <c r="J113" s="28">
        <v>23321000</v>
      </c>
      <c r="K113" s="90" t="s">
        <v>664</v>
      </c>
      <c r="L113" s="92" t="s">
        <v>665</v>
      </c>
      <c r="M113" s="28" t="s">
        <v>69</v>
      </c>
      <c r="N113" s="93" t="s">
        <v>69</v>
      </c>
      <c r="O113" s="93" t="s">
        <v>69</v>
      </c>
      <c r="P113" s="160" t="s">
        <v>74</v>
      </c>
      <c r="Q113" s="160" t="s">
        <v>80</v>
      </c>
      <c r="R113" s="160" t="s">
        <v>80</v>
      </c>
      <c r="S113" s="160" t="s">
        <v>80</v>
      </c>
      <c r="T113" s="160" t="s">
        <v>80</v>
      </c>
      <c r="U113" s="166" t="s">
        <v>80</v>
      </c>
      <c r="V113" s="160" t="s">
        <v>74</v>
      </c>
      <c r="W113" s="177">
        <v>48700</v>
      </c>
      <c r="X113" s="177">
        <v>0</v>
      </c>
      <c r="Y113" s="177">
        <v>0</v>
      </c>
      <c r="Z113" s="177">
        <v>0</v>
      </c>
      <c r="AA113" s="179">
        <v>20000</v>
      </c>
      <c r="AB113" s="76" t="s">
        <v>665</v>
      </c>
      <c r="AC113" s="179">
        <v>0</v>
      </c>
      <c r="AD113" s="76" t="s">
        <v>69</v>
      </c>
      <c r="AE113" s="179">
        <v>0</v>
      </c>
      <c r="AF113" s="183">
        <v>20000</v>
      </c>
      <c r="AG113" s="77" t="s">
        <v>665</v>
      </c>
      <c r="AH113" s="183">
        <v>0</v>
      </c>
      <c r="AI113" s="77" t="s">
        <v>69</v>
      </c>
      <c r="AJ113" s="183">
        <v>0</v>
      </c>
      <c r="AK113" s="187">
        <v>20000</v>
      </c>
      <c r="AL113" s="78" t="s">
        <v>665</v>
      </c>
      <c r="AM113" s="187">
        <v>0</v>
      </c>
      <c r="AN113" s="78" t="s">
        <v>69</v>
      </c>
      <c r="AO113" s="187">
        <v>0</v>
      </c>
      <c r="AP113" s="191">
        <v>20000</v>
      </c>
      <c r="AQ113" s="94" t="s">
        <v>665</v>
      </c>
      <c r="AR113" s="191">
        <v>0</v>
      </c>
      <c r="AS113" s="108" t="s">
        <v>69</v>
      </c>
      <c r="AT113" s="192">
        <v>0</v>
      </c>
      <c r="AU113" s="193">
        <v>20000</v>
      </c>
      <c r="AV113" s="109" t="s">
        <v>665</v>
      </c>
      <c r="AW113" s="193">
        <v>0</v>
      </c>
      <c r="AX113" s="109" t="s">
        <v>69</v>
      </c>
      <c r="AY113" s="177">
        <f t="shared" si="2"/>
        <v>148700</v>
      </c>
      <c r="AZ113" s="177">
        <f t="shared" si="3"/>
        <v>0</v>
      </c>
      <c r="BA113" s="93" t="s">
        <v>74</v>
      </c>
      <c r="BB113" s="177">
        <v>0</v>
      </c>
      <c r="BC113" s="177">
        <v>0</v>
      </c>
      <c r="BD113" s="177">
        <v>0</v>
      </c>
      <c r="BE113" s="177">
        <v>0</v>
      </c>
      <c r="BF113" s="177">
        <v>0</v>
      </c>
      <c r="BG113" s="177">
        <v>0</v>
      </c>
    </row>
    <row r="114" spans="1:60" s="89" customFormat="1" ht="47.25" hidden="1" x14ac:dyDescent="0.25">
      <c r="A114" s="28" t="s">
        <v>63</v>
      </c>
      <c r="B114" s="90">
        <v>5</v>
      </c>
      <c r="C114" s="90">
        <v>1</v>
      </c>
      <c r="D114" s="28" t="s">
        <v>666</v>
      </c>
      <c r="E114" s="91" t="s">
        <v>74</v>
      </c>
      <c r="F114" s="90" t="s">
        <v>66</v>
      </c>
      <c r="G114" s="91" t="s">
        <v>67</v>
      </c>
      <c r="H114" s="28">
        <v>55400</v>
      </c>
      <c r="I114" s="28" t="s">
        <v>667</v>
      </c>
      <c r="J114" s="28" t="s">
        <v>69</v>
      </c>
      <c r="K114" s="90" t="s">
        <v>69</v>
      </c>
      <c r="L114" s="92" t="s">
        <v>69</v>
      </c>
      <c r="M114" s="28" t="s">
        <v>70</v>
      </c>
      <c r="N114" s="93" t="s">
        <v>668</v>
      </c>
      <c r="O114" s="93" t="s">
        <v>66</v>
      </c>
      <c r="P114" s="160" t="s">
        <v>145</v>
      </c>
      <c r="Q114" s="160">
        <v>1</v>
      </c>
      <c r="R114" s="160" t="s">
        <v>80</v>
      </c>
      <c r="S114" s="160" t="s">
        <v>80</v>
      </c>
      <c r="T114" s="160" t="s">
        <v>80</v>
      </c>
      <c r="U114" s="166" t="s">
        <v>80</v>
      </c>
      <c r="V114" s="160" t="s">
        <v>74</v>
      </c>
      <c r="W114" s="177">
        <v>0</v>
      </c>
      <c r="X114" s="177">
        <v>12035.63</v>
      </c>
      <c r="Y114" s="177">
        <v>0</v>
      </c>
      <c r="Z114" s="177">
        <v>4800</v>
      </c>
      <c r="AA114" s="179">
        <v>0</v>
      </c>
      <c r="AB114" s="76" t="s">
        <v>69</v>
      </c>
      <c r="AC114" s="179">
        <v>1400</v>
      </c>
      <c r="AD114" s="76" t="s">
        <v>669</v>
      </c>
      <c r="AE114" s="179">
        <v>0</v>
      </c>
      <c r="AF114" s="183">
        <v>0</v>
      </c>
      <c r="AG114" s="77" t="s">
        <v>69</v>
      </c>
      <c r="AH114" s="183">
        <v>0</v>
      </c>
      <c r="AI114" s="77" t="s">
        <v>69</v>
      </c>
      <c r="AJ114" s="183">
        <v>0</v>
      </c>
      <c r="AK114" s="187">
        <v>0</v>
      </c>
      <c r="AL114" s="78" t="s">
        <v>69</v>
      </c>
      <c r="AM114" s="187">
        <v>0</v>
      </c>
      <c r="AN114" s="78" t="s">
        <v>69</v>
      </c>
      <c r="AO114" s="187">
        <v>0</v>
      </c>
      <c r="AP114" s="191">
        <v>0</v>
      </c>
      <c r="AQ114" s="94" t="s">
        <v>69</v>
      </c>
      <c r="AR114" s="191">
        <v>0</v>
      </c>
      <c r="AS114" s="108" t="s">
        <v>69</v>
      </c>
      <c r="AT114" s="192">
        <v>0</v>
      </c>
      <c r="AU114" s="193">
        <v>0</v>
      </c>
      <c r="AV114" s="109" t="s">
        <v>69</v>
      </c>
      <c r="AW114" s="193">
        <v>0</v>
      </c>
      <c r="AX114" s="109" t="s">
        <v>69</v>
      </c>
      <c r="AY114" s="177">
        <f t="shared" si="2"/>
        <v>0</v>
      </c>
      <c r="AZ114" s="177">
        <f t="shared" si="3"/>
        <v>18235.629999999997</v>
      </c>
      <c r="BA114" s="93" t="s">
        <v>74</v>
      </c>
      <c r="BB114" s="177">
        <v>0</v>
      </c>
      <c r="BC114" s="177">
        <v>0</v>
      </c>
      <c r="BD114" s="177">
        <v>0</v>
      </c>
      <c r="BE114" s="177">
        <v>0</v>
      </c>
      <c r="BF114" s="177">
        <v>0</v>
      </c>
      <c r="BG114" s="177">
        <v>0</v>
      </c>
    </row>
    <row r="115" spans="1:60" s="89" customFormat="1" ht="47.25" hidden="1" x14ac:dyDescent="0.25">
      <c r="A115" s="28" t="s">
        <v>84</v>
      </c>
      <c r="B115" s="90">
        <v>5</v>
      </c>
      <c r="C115" s="90">
        <v>1</v>
      </c>
      <c r="D115" s="28" t="s">
        <v>678</v>
      </c>
      <c r="E115" s="91" t="s">
        <v>74</v>
      </c>
      <c r="F115" s="90" t="s">
        <v>679</v>
      </c>
      <c r="G115" s="91" t="s">
        <v>67</v>
      </c>
      <c r="H115" s="28">
        <v>55400</v>
      </c>
      <c r="I115" s="28" t="s">
        <v>667</v>
      </c>
      <c r="J115" s="28" t="s">
        <v>69</v>
      </c>
      <c r="K115" s="90" t="s">
        <v>69</v>
      </c>
      <c r="L115" s="92" t="s">
        <v>69</v>
      </c>
      <c r="M115" s="28" t="s">
        <v>680</v>
      </c>
      <c r="N115" s="93" t="s">
        <v>681</v>
      </c>
      <c r="O115" s="93" t="s">
        <v>679</v>
      </c>
      <c r="P115" s="160" t="s">
        <v>74</v>
      </c>
      <c r="Q115" s="160">
        <v>1</v>
      </c>
      <c r="R115" s="160" t="s">
        <v>80</v>
      </c>
      <c r="S115" s="160" t="s">
        <v>80</v>
      </c>
      <c r="T115" s="160" t="s">
        <v>80</v>
      </c>
      <c r="U115" s="166" t="s">
        <v>80</v>
      </c>
      <c r="V115" s="160" t="s">
        <v>74</v>
      </c>
      <c r="W115" s="177">
        <v>0</v>
      </c>
      <c r="X115" s="177">
        <v>0</v>
      </c>
      <c r="Y115" s="177">
        <v>0</v>
      </c>
      <c r="Z115" s="177">
        <v>0</v>
      </c>
      <c r="AA115" s="179">
        <v>0</v>
      </c>
      <c r="AB115" s="76" t="s">
        <v>69</v>
      </c>
      <c r="AC115" s="179">
        <f>9200</f>
        <v>9200</v>
      </c>
      <c r="AD115" s="76" t="s">
        <v>1548</v>
      </c>
      <c r="AE115" s="179">
        <v>0</v>
      </c>
      <c r="AF115" s="183">
        <v>0</v>
      </c>
      <c r="AG115" s="77" t="s">
        <v>69</v>
      </c>
      <c r="AH115" s="183">
        <v>0</v>
      </c>
      <c r="AI115" s="77" t="s">
        <v>69</v>
      </c>
      <c r="AJ115" s="183">
        <v>0</v>
      </c>
      <c r="AK115" s="187">
        <v>0</v>
      </c>
      <c r="AL115" s="78" t="s">
        <v>69</v>
      </c>
      <c r="AM115" s="187">
        <v>0</v>
      </c>
      <c r="AN115" s="78" t="s">
        <v>69</v>
      </c>
      <c r="AO115" s="187">
        <v>0</v>
      </c>
      <c r="AP115" s="191">
        <v>0</v>
      </c>
      <c r="AQ115" s="94" t="s">
        <v>69</v>
      </c>
      <c r="AR115" s="191">
        <v>0</v>
      </c>
      <c r="AS115" s="108" t="s">
        <v>69</v>
      </c>
      <c r="AT115" s="192">
        <v>0</v>
      </c>
      <c r="AU115" s="193">
        <v>0</v>
      </c>
      <c r="AV115" s="109" t="s">
        <v>69</v>
      </c>
      <c r="AW115" s="193">
        <v>0</v>
      </c>
      <c r="AX115" s="109" t="s">
        <v>69</v>
      </c>
      <c r="AY115" s="177">
        <f t="shared" si="2"/>
        <v>0</v>
      </c>
      <c r="AZ115" s="177">
        <f t="shared" si="3"/>
        <v>9200</v>
      </c>
      <c r="BA115" s="93" t="s">
        <v>74</v>
      </c>
      <c r="BB115" s="177">
        <v>0</v>
      </c>
      <c r="BC115" s="177">
        <v>0</v>
      </c>
      <c r="BD115" s="177">
        <v>0</v>
      </c>
      <c r="BE115" s="177">
        <v>0</v>
      </c>
      <c r="BF115" s="177">
        <v>0</v>
      </c>
      <c r="BG115" s="177">
        <v>0</v>
      </c>
    </row>
    <row r="116" spans="1:60" s="89" customFormat="1" ht="47.25" hidden="1" x14ac:dyDescent="0.25">
      <c r="A116" s="28" t="s">
        <v>84</v>
      </c>
      <c r="B116" s="90">
        <v>5</v>
      </c>
      <c r="C116" s="90">
        <v>1</v>
      </c>
      <c r="D116" s="28" t="s">
        <v>682</v>
      </c>
      <c r="E116" s="91" t="s">
        <v>74</v>
      </c>
      <c r="F116" s="90" t="s">
        <v>683</v>
      </c>
      <c r="G116" s="91" t="s">
        <v>67</v>
      </c>
      <c r="H116" s="28">
        <v>55400</v>
      </c>
      <c r="I116" s="28" t="s">
        <v>667</v>
      </c>
      <c r="J116" s="28" t="s">
        <v>69</v>
      </c>
      <c r="K116" s="90" t="s">
        <v>69</v>
      </c>
      <c r="L116" s="92" t="s">
        <v>69</v>
      </c>
      <c r="M116" s="28" t="s">
        <v>77</v>
      </c>
      <c r="N116" s="93" t="s">
        <v>684</v>
      </c>
      <c r="O116" s="93" t="s">
        <v>683</v>
      </c>
      <c r="P116" s="160" t="s">
        <v>145</v>
      </c>
      <c r="Q116" s="160">
        <v>1</v>
      </c>
      <c r="R116" s="160" t="s">
        <v>80</v>
      </c>
      <c r="S116" s="160" t="s">
        <v>80</v>
      </c>
      <c r="T116" s="160" t="s">
        <v>80</v>
      </c>
      <c r="U116" s="166" t="s">
        <v>80</v>
      </c>
      <c r="V116" s="160" t="s">
        <v>74</v>
      </c>
      <c r="W116" s="177">
        <v>0</v>
      </c>
      <c r="X116" s="177">
        <v>0</v>
      </c>
      <c r="Y116" s="177">
        <v>0</v>
      </c>
      <c r="Z116" s="177">
        <v>0</v>
      </c>
      <c r="AA116" s="179">
        <v>0</v>
      </c>
      <c r="AB116" s="76" t="s">
        <v>69</v>
      </c>
      <c r="AC116" s="179">
        <v>1800</v>
      </c>
      <c r="AD116" s="76" t="s">
        <v>685</v>
      </c>
      <c r="AE116" s="179">
        <v>0</v>
      </c>
      <c r="AF116" s="183">
        <v>0</v>
      </c>
      <c r="AG116" s="77" t="s">
        <v>69</v>
      </c>
      <c r="AH116" s="183">
        <v>0</v>
      </c>
      <c r="AI116" s="77" t="s">
        <v>69</v>
      </c>
      <c r="AJ116" s="183">
        <v>0</v>
      </c>
      <c r="AK116" s="187">
        <v>0</v>
      </c>
      <c r="AL116" s="78" t="s">
        <v>69</v>
      </c>
      <c r="AM116" s="187">
        <v>0</v>
      </c>
      <c r="AN116" s="78" t="s">
        <v>69</v>
      </c>
      <c r="AO116" s="187">
        <v>0</v>
      </c>
      <c r="AP116" s="191">
        <v>0</v>
      </c>
      <c r="AQ116" s="94" t="s">
        <v>69</v>
      </c>
      <c r="AR116" s="191">
        <v>0</v>
      </c>
      <c r="AS116" s="108" t="s">
        <v>69</v>
      </c>
      <c r="AT116" s="192">
        <v>0</v>
      </c>
      <c r="AU116" s="193">
        <v>0</v>
      </c>
      <c r="AV116" s="109" t="s">
        <v>69</v>
      </c>
      <c r="AW116" s="193">
        <v>0</v>
      </c>
      <c r="AX116" s="109" t="s">
        <v>69</v>
      </c>
      <c r="AY116" s="177">
        <f t="shared" si="2"/>
        <v>0</v>
      </c>
      <c r="AZ116" s="177">
        <f t="shared" si="3"/>
        <v>1800</v>
      </c>
      <c r="BA116" s="93" t="s">
        <v>74</v>
      </c>
      <c r="BB116" s="177">
        <v>0</v>
      </c>
      <c r="BC116" s="177">
        <v>0</v>
      </c>
      <c r="BD116" s="177">
        <v>0</v>
      </c>
      <c r="BE116" s="177">
        <v>0</v>
      </c>
      <c r="BF116" s="177">
        <v>0</v>
      </c>
      <c r="BG116" s="177">
        <v>0</v>
      </c>
    </row>
    <row r="117" spans="1:60" s="89" customFormat="1" ht="110.25" hidden="1" x14ac:dyDescent="0.25">
      <c r="A117" s="28" t="s">
        <v>84</v>
      </c>
      <c r="B117" s="90">
        <v>6</v>
      </c>
      <c r="C117" s="90">
        <v>1</v>
      </c>
      <c r="D117" s="28" t="s">
        <v>686</v>
      </c>
      <c r="E117" s="91" t="s">
        <v>145</v>
      </c>
      <c r="F117" s="90" t="s">
        <v>687</v>
      </c>
      <c r="G117" s="91" t="s">
        <v>100</v>
      </c>
      <c r="H117" s="28">
        <v>55301</v>
      </c>
      <c r="I117" s="28" t="s">
        <v>558</v>
      </c>
      <c r="J117" s="28" t="s">
        <v>69</v>
      </c>
      <c r="K117" s="90" t="s">
        <v>69</v>
      </c>
      <c r="L117" s="92" t="s">
        <v>69</v>
      </c>
      <c r="M117" s="28" t="s">
        <v>108</v>
      </c>
      <c r="N117" s="93" t="s">
        <v>688</v>
      </c>
      <c r="O117" s="93" t="s">
        <v>687</v>
      </c>
      <c r="P117" s="160" t="s">
        <v>145</v>
      </c>
      <c r="Q117" s="160">
        <v>4</v>
      </c>
      <c r="R117" s="160">
        <v>3</v>
      </c>
      <c r="S117" s="160" t="s">
        <v>80</v>
      </c>
      <c r="T117" s="160" t="s">
        <v>80</v>
      </c>
      <c r="U117" s="166" t="s">
        <v>80</v>
      </c>
      <c r="V117" s="160" t="s">
        <v>74</v>
      </c>
      <c r="W117" s="177">
        <v>0</v>
      </c>
      <c r="X117" s="177">
        <v>1049542.94</v>
      </c>
      <c r="Y117" s="177">
        <v>0</v>
      </c>
      <c r="Z117" s="177">
        <v>0</v>
      </c>
      <c r="AA117" s="179">
        <v>0</v>
      </c>
      <c r="AB117" s="76" t="s">
        <v>69</v>
      </c>
      <c r="AC117" s="179">
        <v>238000</v>
      </c>
      <c r="AD117" s="76" t="s">
        <v>689</v>
      </c>
      <c r="AE117" s="179">
        <v>0</v>
      </c>
      <c r="AF117" s="183">
        <v>0</v>
      </c>
      <c r="AG117" s="77" t="s">
        <v>69</v>
      </c>
      <c r="AH117" s="183">
        <v>150000</v>
      </c>
      <c r="AI117" s="77" t="s">
        <v>690</v>
      </c>
      <c r="AJ117" s="183">
        <v>0</v>
      </c>
      <c r="AK117" s="187">
        <v>0</v>
      </c>
      <c r="AL117" s="78" t="s">
        <v>69</v>
      </c>
      <c r="AM117" s="187">
        <v>0</v>
      </c>
      <c r="AN117" s="78" t="s">
        <v>69</v>
      </c>
      <c r="AO117" s="187">
        <v>0</v>
      </c>
      <c r="AP117" s="191">
        <v>0</v>
      </c>
      <c r="AQ117" s="94" t="s">
        <v>69</v>
      </c>
      <c r="AR117" s="191">
        <v>0</v>
      </c>
      <c r="AS117" s="108" t="s">
        <v>69</v>
      </c>
      <c r="AT117" s="192">
        <v>0</v>
      </c>
      <c r="AU117" s="193">
        <v>0</v>
      </c>
      <c r="AV117" s="109" t="s">
        <v>69</v>
      </c>
      <c r="AW117" s="193">
        <v>0</v>
      </c>
      <c r="AX117" s="109" t="s">
        <v>69</v>
      </c>
      <c r="AY117" s="177">
        <f t="shared" si="2"/>
        <v>0</v>
      </c>
      <c r="AZ117" s="177">
        <f t="shared" si="3"/>
        <v>1437542.94</v>
      </c>
      <c r="BA117" s="93" t="s">
        <v>74</v>
      </c>
      <c r="BB117" s="177">
        <v>0</v>
      </c>
      <c r="BC117" s="177">
        <v>0</v>
      </c>
      <c r="BD117" s="177">
        <v>0</v>
      </c>
      <c r="BE117" s="177">
        <v>0</v>
      </c>
      <c r="BF117" s="177">
        <v>0</v>
      </c>
      <c r="BG117" s="177">
        <v>0</v>
      </c>
    </row>
    <row r="118" spans="1:60" s="89" customFormat="1" ht="63" hidden="1" x14ac:dyDescent="0.25">
      <c r="A118" s="28" t="s">
        <v>84</v>
      </c>
      <c r="B118" s="90">
        <v>6</v>
      </c>
      <c r="C118" s="90">
        <v>1</v>
      </c>
      <c r="D118" s="28" t="s">
        <v>691</v>
      </c>
      <c r="E118" s="91" t="s">
        <v>145</v>
      </c>
      <c r="F118" s="90" t="s">
        <v>692</v>
      </c>
      <c r="G118" s="91" t="s">
        <v>67</v>
      </c>
      <c r="H118" s="28">
        <v>55301</v>
      </c>
      <c r="I118" s="28" t="s">
        <v>558</v>
      </c>
      <c r="J118" s="28" t="s">
        <v>69</v>
      </c>
      <c r="K118" s="90" t="s">
        <v>69</v>
      </c>
      <c r="L118" s="92" t="s">
        <v>69</v>
      </c>
      <c r="M118" s="28" t="s">
        <v>108</v>
      </c>
      <c r="N118" s="93" t="s">
        <v>693</v>
      </c>
      <c r="O118" s="93" t="s">
        <v>692</v>
      </c>
      <c r="P118" s="160" t="s">
        <v>74</v>
      </c>
      <c r="Q118" s="160">
        <v>8</v>
      </c>
      <c r="R118" s="160">
        <v>7</v>
      </c>
      <c r="S118" s="160" t="s">
        <v>80</v>
      </c>
      <c r="T118" s="160" t="s">
        <v>80</v>
      </c>
      <c r="U118" s="166" t="s">
        <v>80</v>
      </c>
      <c r="V118" s="160" t="s">
        <v>74</v>
      </c>
      <c r="W118" s="177">
        <v>0</v>
      </c>
      <c r="X118" s="177">
        <v>0</v>
      </c>
      <c r="Y118" s="177">
        <v>0</v>
      </c>
      <c r="Z118" s="177">
        <v>0</v>
      </c>
      <c r="AA118" s="179">
        <v>0</v>
      </c>
      <c r="AB118" s="76" t="s">
        <v>69</v>
      </c>
      <c r="AC118" s="179">
        <v>7500</v>
      </c>
      <c r="AD118" s="76" t="s">
        <v>694</v>
      </c>
      <c r="AE118" s="179">
        <v>0</v>
      </c>
      <c r="AF118" s="183">
        <v>0</v>
      </c>
      <c r="AG118" s="77" t="s">
        <v>69</v>
      </c>
      <c r="AH118" s="183">
        <v>10000</v>
      </c>
      <c r="AI118" s="77" t="s">
        <v>695</v>
      </c>
      <c r="AJ118" s="183">
        <v>0</v>
      </c>
      <c r="AK118" s="187">
        <v>0</v>
      </c>
      <c r="AL118" s="78" t="s">
        <v>69</v>
      </c>
      <c r="AM118" s="187">
        <v>0</v>
      </c>
      <c r="AN118" s="78" t="s">
        <v>69</v>
      </c>
      <c r="AO118" s="187">
        <v>0</v>
      </c>
      <c r="AP118" s="191">
        <v>0</v>
      </c>
      <c r="AQ118" s="94" t="s">
        <v>69</v>
      </c>
      <c r="AR118" s="191">
        <v>0</v>
      </c>
      <c r="AS118" s="108" t="s">
        <v>69</v>
      </c>
      <c r="AT118" s="192">
        <v>0</v>
      </c>
      <c r="AU118" s="193">
        <v>0</v>
      </c>
      <c r="AV118" s="109" t="s">
        <v>69</v>
      </c>
      <c r="AW118" s="193">
        <v>0</v>
      </c>
      <c r="AX118" s="109" t="s">
        <v>69</v>
      </c>
      <c r="AY118" s="177">
        <f t="shared" si="2"/>
        <v>0</v>
      </c>
      <c r="AZ118" s="177">
        <f t="shared" si="3"/>
        <v>17500</v>
      </c>
      <c r="BA118" s="93" t="s">
        <v>74</v>
      </c>
      <c r="BB118" s="177">
        <v>0</v>
      </c>
      <c r="BC118" s="177">
        <v>0</v>
      </c>
      <c r="BD118" s="177">
        <v>0</v>
      </c>
      <c r="BE118" s="177">
        <v>0</v>
      </c>
      <c r="BF118" s="177">
        <v>0</v>
      </c>
      <c r="BG118" s="177">
        <v>0</v>
      </c>
    </row>
    <row r="119" spans="1:60" s="89" customFormat="1" ht="63" hidden="1" x14ac:dyDescent="0.25">
      <c r="A119" s="28" t="s">
        <v>84</v>
      </c>
      <c r="B119" s="90">
        <v>6</v>
      </c>
      <c r="C119" s="90" t="s">
        <v>1432</v>
      </c>
      <c r="D119" s="28" t="s">
        <v>1591</v>
      </c>
      <c r="E119" s="91" t="s">
        <v>65</v>
      </c>
      <c r="F119" s="90" t="s">
        <v>76</v>
      </c>
      <c r="G119" s="91" t="s">
        <v>67</v>
      </c>
      <c r="H119" s="28">
        <v>55301</v>
      </c>
      <c r="I119" s="28" t="s">
        <v>558</v>
      </c>
      <c r="J119" s="28" t="s">
        <v>69</v>
      </c>
      <c r="K119" s="90" t="s">
        <v>69</v>
      </c>
      <c r="L119" s="92" t="s">
        <v>69</v>
      </c>
      <c r="M119" s="28" t="s">
        <v>77</v>
      </c>
      <c r="N119" s="93" t="s">
        <v>1592</v>
      </c>
      <c r="O119" s="93" t="s">
        <v>76</v>
      </c>
      <c r="P119" s="160" t="s">
        <v>145</v>
      </c>
      <c r="Q119" s="160" t="s">
        <v>1367</v>
      </c>
      <c r="R119" s="160" t="s">
        <v>80</v>
      </c>
      <c r="S119" s="160" t="s">
        <v>80</v>
      </c>
      <c r="T119" s="160" t="s">
        <v>80</v>
      </c>
      <c r="U119" s="166" t="s">
        <v>80</v>
      </c>
      <c r="V119" s="160" t="s">
        <v>74</v>
      </c>
      <c r="W119" s="177">
        <v>0</v>
      </c>
      <c r="X119" s="177">
        <v>32296.77</v>
      </c>
      <c r="Y119" s="177">
        <v>0</v>
      </c>
      <c r="Z119" s="177">
        <v>1800</v>
      </c>
      <c r="AA119" s="179">
        <v>0</v>
      </c>
      <c r="AB119" s="76" t="s">
        <v>69</v>
      </c>
      <c r="AC119" s="179">
        <v>2800</v>
      </c>
      <c r="AD119" s="76" t="s">
        <v>1593</v>
      </c>
      <c r="AE119" s="179">
        <v>0</v>
      </c>
      <c r="AF119" s="183">
        <v>0</v>
      </c>
      <c r="AG119" s="77" t="s">
        <v>69</v>
      </c>
      <c r="AH119" s="183">
        <v>0</v>
      </c>
      <c r="AI119" s="77" t="s">
        <v>69</v>
      </c>
      <c r="AJ119" s="183">
        <v>0</v>
      </c>
      <c r="AK119" s="187">
        <v>0</v>
      </c>
      <c r="AL119" s="78" t="s">
        <v>69</v>
      </c>
      <c r="AM119" s="187">
        <v>0</v>
      </c>
      <c r="AN119" s="78" t="s">
        <v>69</v>
      </c>
      <c r="AO119" s="187">
        <v>0</v>
      </c>
      <c r="AP119" s="191">
        <v>0</v>
      </c>
      <c r="AQ119" s="94" t="s">
        <v>69</v>
      </c>
      <c r="AR119" s="191">
        <v>0</v>
      </c>
      <c r="AS119" s="108" t="s">
        <v>69</v>
      </c>
      <c r="AT119" s="192">
        <v>0</v>
      </c>
      <c r="AU119" s="193">
        <v>0</v>
      </c>
      <c r="AV119" s="109" t="s">
        <v>69</v>
      </c>
      <c r="AW119" s="193">
        <v>0</v>
      </c>
      <c r="AX119" s="109" t="s">
        <v>69</v>
      </c>
      <c r="AY119" s="177">
        <f t="shared" si="2"/>
        <v>0</v>
      </c>
      <c r="AZ119" s="177">
        <f t="shared" si="3"/>
        <v>36896.770000000004</v>
      </c>
      <c r="BA119" s="93" t="s">
        <v>74</v>
      </c>
      <c r="BB119" s="177">
        <v>0</v>
      </c>
      <c r="BC119" s="177">
        <v>0</v>
      </c>
      <c r="BD119" s="177">
        <v>0</v>
      </c>
      <c r="BE119" s="177">
        <v>0</v>
      </c>
      <c r="BF119" s="177">
        <v>0</v>
      </c>
      <c r="BG119" s="177">
        <v>0</v>
      </c>
    </row>
    <row r="120" spans="1:60" s="89" customFormat="1" ht="63" hidden="1" x14ac:dyDescent="0.25">
      <c r="A120" s="28" t="s">
        <v>84</v>
      </c>
      <c r="B120" s="90">
        <v>6</v>
      </c>
      <c r="C120" s="90">
        <v>1</v>
      </c>
      <c r="D120" s="28" t="s">
        <v>696</v>
      </c>
      <c r="E120" s="91" t="s">
        <v>145</v>
      </c>
      <c r="F120" s="90" t="s">
        <v>66</v>
      </c>
      <c r="G120" s="91" t="s">
        <v>67</v>
      </c>
      <c r="H120" s="28">
        <v>55301</v>
      </c>
      <c r="I120" s="28" t="s">
        <v>558</v>
      </c>
      <c r="J120" s="28" t="s">
        <v>69</v>
      </c>
      <c r="K120" s="90" t="s">
        <v>69</v>
      </c>
      <c r="L120" s="92" t="s">
        <v>69</v>
      </c>
      <c r="M120" s="28" t="s">
        <v>70</v>
      </c>
      <c r="N120" s="93" t="s">
        <v>697</v>
      </c>
      <c r="O120" s="93" t="s">
        <v>66</v>
      </c>
      <c r="P120" s="160" t="s">
        <v>145</v>
      </c>
      <c r="Q120" s="160">
        <v>6</v>
      </c>
      <c r="R120" s="160">
        <v>5</v>
      </c>
      <c r="S120" s="160" t="s">
        <v>80</v>
      </c>
      <c r="T120" s="160">
        <v>6</v>
      </c>
      <c r="U120" s="166" t="s">
        <v>80</v>
      </c>
      <c r="V120" s="160" t="s">
        <v>74</v>
      </c>
      <c r="W120" s="177">
        <v>0</v>
      </c>
      <c r="X120" s="177">
        <v>16928.48</v>
      </c>
      <c r="Y120" s="177">
        <v>0</v>
      </c>
      <c r="Z120" s="177">
        <v>800</v>
      </c>
      <c r="AA120" s="179">
        <v>0</v>
      </c>
      <c r="AB120" s="76" t="s">
        <v>69</v>
      </c>
      <c r="AC120" s="179">
        <v>5800</v>
      </c>
      <c r="AD120" s="76" t="s">
        <v>698</v>
      </c>
      <c r="AE120" s="179">
        <v>0</v>
      </c>
      <c r="AF120" s="183">
        <v>0</v>
      </c>
      <c r="AG120" s="77" t="s">
        <v>69</v>
      </c>
      <c r="AH120" s="183">
        <v>3100</v>
      </c>
      <c r="AI120" s="77" t="s">
        <v>699</v>
      </c>
      <c r="AJ120" s="183">
        <v>0</v>
      </c>
      <c r="AK120" s="187">
        <v>0</v>
      </c>
      <c r="AL120" s="78" t="s">
        <v>69</v>
      </c>
      <c r="AM120" s="187">
        <v>0</v>
      </c>
      <c r="AN120" s="78" t="s">
        <v>69</v>
      </c>
      <c r="AO120" s="187">
        <v>0</v>
      </c>
      <c r="AP120" s="191">
        <v>0</v>
      </c>
      <c r="AQ120" s="94" t="s">
        <v>69</v>
      </c>
      <c r="AR120" s="191">
        <v>3100</v>
      </c>
      <c r="AS120" s="108" t="s">
        <v>700</v>
      </c>
      <c r="AT120" s="192">
        <v>0</v>
      </c>
      <c r="AU120" s="193">
        <v>0</v>
      </c>
      <c r="AV120" s="109" t="s">
        <v>69</v>
      </c>
      <c r="AW120" s="193">
        <v>0</v>
      </c>
      <c r="AX120" s="109" t="s">
        <v>69</v>
      </c>
      <c r="AY120" s="177">
        <f t="shared" si="2"/>
        <v>0</v>
      </c>
      <c r="AZ120" s="177">
        <f t="shared" si="3"/>
        <v>29728.48</v>
      </c>
      <c r="BA120" s="93" t="s">
        <v>74</v>
      </c>
      <c r="BB120" s="177">
        <v>0</v>
      </c>
      <c r="BC120" s="177">
        <v>0</v>
      </c>
      <c r="BD120" s="177">
        <v>0</v>
      </c>
      <c r="BE120" s="177">
        <v>0</v>
      </c>
      <c r="BF120" s="177">
        <v>0</v>
      </c>
      <c r="BG120" s="177">
        <v>0</v>
      </c>
    </row>
    <row r="121" spans="1:60" s="89" customFormat="1" ht="63" hidden="1" x14ac:dyDescent="0.25">
      <c r="A121" s="28" t="s">
        <v>84</v>
      </c>
      <c r="B121" s="90">
        <v>6</v>
      </c>
      <c r="C121" s="90">
        <v>1</v>
      </c>
      <c r="D121" s="28" t="s">
        <v>701</v>
      </c>
      <c r="E121" s="91" t="s">
        <v>145</v>
      </c>
      <c r="F121" s="90" t="s">
        <v>702</v>
      </c>
      <c r="G121" s="91" t="s">
        <v>100</v>
      </c>
      <c r="H121" s="28">
        <v>55301</v>
      </c>
      <c r="I121" s="28" t="s">
        <v>558</v>
      </c>
      <c r="J121" s="28" t="s">
        <v>69</v>
      </c>
      <c r="K121" s="90" t="s">
        <v>69</v>
      </c>
      <c r="L121" s="92" t="s">
        <v>69</v>
      </c>
      <c r="M121" s="28" t="s">
        <v>703</v>
      </c>
      <c r="N121" s="93" t="s">
        <v>704</v>
      </c>
      <c r="O121" s="93" t="s">
        <v>705</v>
      </c>
      <c r="P121" s="160" t="s">
        <v>145</v>
      </c>
      <c r="Q121" s="160" t="s">
        <v>80</v>
      </c>
      <c r="R121" s="160">
        <v>8</v>
      </c>
      <c r="S121" s="160">
        <v>7</v>
      </c>
      <c r="T121" s="160" t="s">
        <v>80</v>
      </c>
      <c r="U121" s="166" t="s">
        <v>80</v>
      </c>
      <c r="V121" s="160" t="s">
        <v>74</v>
      </c>
      <c r="W121" s="177">
        <v>0</v>
      </c>
      <c r="X121" s="177">
        <v>0</v>
      </c>
      <c r="Y121" s="177">
        <v>0</v>
      </c>
      <c r="Z121" s="177">
        <v>0</v>
      </c>
      <c r="AA121" s="179">
        <v>0</v>
      </c>
      <c r="AB121" s="76" t="s">
        <v>69</v>
      </c>
      <c r="AC121" s="179">
        <v>0</v>
      </c>
      <c r="AD121" s="76" t="s">
        <v>69</v>
      </c>
      <c r="AE121" s="179">
        <v>0</v>
      </c>
      <c r="AF121" s="183">
        <v>0</v>
      </c>
      <c r="AG121" s="77" t="s">
        <v>69</v>
      </c>
      <c r="AH121" s="183">
        <v>15000</v>
      </c>
      <c r="AI121" s="77" t="s">
        <v>1508</v>
      </c>
      <c r="AJ121" s="183">
        <v>0</v>
      </c>
      <c r="AK121" s="187">
        <v>0</v>
      </c>
      <c r="AL121" s="78" t="s">
        <v>69</v>
      </c>
      <c r="AM121" s="187">
        <v>15000</v>
      </c>
      <c r="AN121" s="78" t="s">
        <v>1508</v>
      </c>
      <c r="AO121" s="187">
        <v>0</v>
      </c>
      <c r="AP121" s="191">
        <v>0</v>
      </c>
      <c r="AQ121" s="94" t="s">
        <v>69</v>
      </c>
      <c r="AR121" s="191">
        <v>0</v>
      </c>
      <c r="AS121" s="108" t="s">
        <v>69</v>
      </c>
      <c r="AT121" s="192">
        <v>0</v>
      </c>
      <c r="AU121" s="193">
        <v>0</v>
      </c>
      <c r="AV121" s="109" t="s">
        <v>69</v>
      </c>
      <c r="AW121" s="193">
        <v>0</v>
      </c>
      <c r="AX121" s="109" t="s">
        <v>69</v>
      </c>
      <c r="AY121" s="177">
        <f t="shared" si="2"/>
        <v>0</v>
      </c>
      <c r="AZ121" s="177">
        <f t="shared" si="3"/>
        <v>30000</v>
      </c>
      <c r="BA121" s="93" t="s">
        <v>74</v>
      </c>
      <c r="BB121" s="177">
        <v>0</v>
      </c>
      <c r="BC121" s="177">
        <v>0</v>
      </c>
      <c r="BD121" s="177">
        <v>0</v>
      </c>
      <c r="BE121" s="177">
        <v>0</v>
      </c>
      <c r="BF121" s="177">
        <v>0</v>
      </c>
      <c r="BG121" s="177">
        <v>0</v>
      </c>
    </row>
    <row r="122" spans="1:60" s="89" customFormat="1" ht="271.5" hidden="1" customHeight="1" x14ac:dyDescent="0.25">
      <c r="A122" s="28" t="s">
        <v>63</v>
      </c>
      <c r="B122" s="90">
        <v>6</v>
      </c>
      <c r="C122" s="90">
        <v>1</v>
      </c>
      <c r="D122" s="28" t="s">
        <v>805</v>
      </c>
      <c r="E122" s="91" t="s">
        <v>74</v>
      </c>
      <c r="F122" s="90" t="s">
        <v>806</v>
      </c>
      <c r="G122" s="91" t="s">
        <v>100</v>
      </c>
      <c r="H122" s="28">
        <v>11403</v>
      </c>
      <c r="I122" s="28" t="s">
        <v>488</v>
      </c>
      <c r="J122" s="28" t="s">
        <v>69</v>
      </c>
      <c r="K122" s="90" t="s">
        <v>69</v>
      </c>
      <c r="L122" s="92" t="s">
        <v>69</v>
      </c>
      <c r="M122" s="28" t="s">
        <v>108</v>
      </c>
      <c r="N122" s="93" t="s">
        <v>807</v>
      </c>
      <c r="O122" s="93" t="s">
        <v>808</v>
      </c>
      <c r="P122" s="160" t="s">
        <v>145</v>
      </c>
      <c r="Q122" s="160">
        <v>12</v>
      </c>
      <c r="R122" s="160">
        <v>12</v>
      </c>
      <c r="S122" s="160">
        <v>12</v>
      </c>
      <c r="T122" s="160">
        <v>12</v>
      </c>
      <c r="U122" s="166" t="s">
        <v>80</v>
      </c>
      <c r="V122" s="160" t="s">
        <v>74</v>
      </c>
      <c r="W122" s="177">
        <v>0</v>
      </c>
      <c r="X122" s="177">
        <v>907093.4</v>
      </c>
      <c r="Y122" s="177">
        <v>0</v>
      </c>
      <c r="Z122" s="177">
        <v>357600</v>
      </c>
      <c r="AA122" s="179">
        <v>0</v>
      </c>
      <c r="AB122" s="76" t="s">
        <v>69</v>
      </c>
      <c r="AC122" s="179">
        <f>60000+250000+20000+35000+550000+22500</f>
        <v>937500</v>
      </c>
      <c r="AD122" s="76" t="s">
        <v>1653</v>
      </c>
      <c r="AE122" s="179">
        <v>0</v>
      </c>
      <c r="AF122" s="183">
        <v>0</v>
      </c>
      <c r="AG122" s="77" t="s">
        <v>69</v>
      </c>
      <c r="AH122" s="183">
        <f>100000+27000</f>
        <v>127000</v>
      </c>
      <c r="AI122" s="77" t="s">
        <v>1654</v>
      </c>
      <c r="AJ122" s="183">
        <v>0</v>
      </c>
      <c r="AK122" s="187">
        <v>0</v>
      </c>
      <c r="AL122" s="78" t="s">
        <v>69</v>
      </c>
      <c r="AM122" s="187">
        <f>200000+25000+725000+200000+100000</f>
        <v>1250000</v>
      </c>
      <c r="AN122" s="78" t="s">
        <v>1655</v>
      </c>
      <c r="AO122" s="187">
        <v>0</v>
      </c>
      <c r="AP122" s="191">
        <v>0</v>
      </c>
      <c r="AQ122" s="94" t="s">
        <v>69</v>
      </c>
      <c r="AR122" s="191">
        <v>700000</v>
      </c>
      <c r="AS122" s="108" t="s">
        <v>809</v>
      </c>
      <c r="AT122" s="192">
        <v>0</v>
      </c>
      <c r="AU122" s="193">
        <v>0</v>
      </c>
      <c r="AV122" s="109" t="s">
        <v>69</v>
      </c>
      <c r="AW122" s="193">
        <v>0</v>
      </c>
      <c r="AX122" s="109" t="s">
        <v>69</v>
      </c>
      <c r="AY122" s="177">
        <f t="shared" si="2"/>
        <v>0</v>
      </c>
      <c r="AZ122" s="177">
        <f t="shared" si="3"/>
        <v>4279193.4000000004</v>
      </c>
      <c r="BA122" s="93" t="s">
        <v>145</v>
      </c>
      <c r="BB122" s="177">
        <v>0</v>
      </c>
      <c r="BC122" s="177">
        <v>230000</v>
      </c>
      <c r="BD122" s="177">
        <v>0</v>
      </c>
      <c r="BE122" s="177">
        <v>230000</v>
      </c>
      <c r="BF122" s="177">
        <v>0</v>
      </c>
      <c r="BG122" s="177">
        <v>0</v>
      </c>
      <c r="BH122" s="250"/>
    </row>
    <row r="123" spans="1:60" s="89" customFormat="1" ht="94.5" hidden="1" x14ac:dyDescent="0.25">
      <c r="A123" s="28" t="s">
        <v>63</v>
      </c>
      <c r="B123" s="90">
        <v>6</v>
      </c>
      <c r="C123" s="90">
        <v>1</v>
      </c>
      <c r="D123" s="28" t="s">
        <v>810</v>
      </c>
      <c r="E123" s="91" t="s">
        <v>74</v>
      </c>
      <c r="F123" s="90" t="s">
        <v>811</v>
      </c>
      <c r="G123" s="91" t="s">
        <v>67</v>
      </c>
      <c r="H123" s="28">
        <v>11403</v>
      </c>
      <c r="I123" s="28" t="s">
        <v>488</v>
      </c>
      <c r="J123" s="28" t="s">
        <v>69</v>
      </c>
      <c r="K123" s="90" t="s">
        <v>69</v>
      </c>
      <c r="L123" s="92" t="s">
        <v>69</v>
      </c>
      <c r="M123" s="28" t="s">
        <v>108</v>
      </c>
      <c r="N123" s="93" t="s">
        <v>812</v>
      </c>
      <c r="O123" s="93" t="s">
        <v>811</v>
      </c>
      <c r="P123" s="160" t="s">
        <v>74</v>
      </c>
      <c r="Q123" s="160">
        <v>6</v>
      </c>
      <c r="R123" s="160" t="s">
        <v>80</v>
      </c>
      <c r="S123" s="160" t="s">
        <v>80</v>
      </c>
      <c r="T123" s="160" t="s">
        <v>80</v>
      </c>
      <c r="U123" s="166" t="s">
        <v>80</v>
      </c>
      <c r="V123" s="160" t="s">
        <v>74</v>
      </c>
      <c r="W123" s="177">
        <v>0</v>
      </c>
      <c r="X123" s="177">
        <v>14119.35</v>
      </c>
      <c r="Y123" s="177">
        <v>0</v>
      </c>
      <c r="Z123" s="177">
        <v>0</v>
      </c>
      <c r="AA123" s="179">
        <v>0</v>
      </c>
      <c r="AB123" s="76" t="s">
        <v>69</v>
      </c>
      <c r="AC123" s="179">
        <v>11600</v>
      </c>
      <c r="AD123" s="76" t="s">
        <v>1484</v>
      </c>
      <c r="AE123" s="179">
        <v>0</v>
      </c>
      <c r="AF123" s="183">
        <v>0</v>
      </c>
      <c r="AG123" s="77" t="s">
        <v>69</v>
      </c>
      <c r="AH123" s="183">
        <v>25600</v>
      </c>
      <c r="AI123" s="77" t="s">
        <v>1483</v>
      </c>
      <c r="AJ123" s="183">
        <v>0</v>
      </c>
      <c r="AK123" s="187">
        <v>0</v>
      </c>
      <c r="AL123" s="78" t="s">
        <v>69</v>
      </c>
      <c r="AM123" s="187">
        <v>5700</v>
      </c>
      <c r="AN123" s="78" t="s">
        <v>1424</v>
      </c>
      <c r="AO123" s="187">
        <v>0</v>
      </c>
      <c r="AP123" s="191">
        <v>0</v>
      </c>
      <c r="AQ123" s="94" t="s">
        <v>69</v>
      </c>
      <c r="AR123" s="191">
        <v>0</v>
      </c>
      <c r="AS123" s="108" t="s">
        <v>69</v>
      </c>
      <c r="AT123" s="192">
        <v>0</v>
      </c>
      <c r="AU123" s="193">
        <v>0</v>
      </c>
      <c r="AV123" s="109" t="s">
        <v>69</v>
      </c>
      <c r="AW123" s="193">
        <v>0</v>
      </c>
      <c r="AX123" s="109" t="s">
        <v>69</v>
      </c>
      <c r="AY123" s="177">
        <f t="shared" si="2"/>
        <v>0</v>
      </c>
      <c r="AZ123" s="177">
        <f t="shared" si="3"/>
        <v>57019.35</v>
      </c>
      <c r="BA123" s="93" t="s">
        <v>74</v>
      </c>
      <c r="BB123" s="177">
        <v>0</v>
      </c>
      <c r="BC123" s="177">
        <v>0</v>
      </c>
      <c r="BD123" s="177">
        <v>0</v>
      </c>
      <c r="BE123" s="177">
        <v>0</v>
      </c>
      <c r="BF123" s="177">
        <v>0</v>
      </c>
      <c r="BG123" s="177">
        <v>0</v>
      </c>
    </row>
    <row r="124" spans="1:60" s="89" customFormat="1" ht="47.25" hidden="1" x14ac:dyDescent="0.25">
      <c r="A124" s="28" t="s">
        <v>87</v>
      </c>
      <c r="B124" s="90">
        <v>6</v>
      </c>
      <c r="C124" s="90">
        <v>3</v>
      </c>
      <c r="D124" s="28" t="s">
        <v>813</v>
      </c>
      <c r="E124" s="91" t="s">
        <v>74</v>
      </c>
      <c r="F124" s="90" t="s">
        <v>66</v>
      </c>
      <c r="G124" s="91" t="s">
        <v>67</v>
      </c>
      <c r="H124" s="28">
        <v>11403</v>
      </c>
      <c r="I124" s="28" t="s">
        <v>488</v>
      </c>
      <c r="J124" s="28" t="s">
        <v>69</v>
      </c>
      <c r="K124" s="90" t="s">
        <v>69</v>
      </c>
      <c r="L124" s="92" t="s">
        <v>69</v>
      </c>
      <c r="M124" s="28" t="s">
        <v>70</v>
      </c>
      <c r="N124" s="93" t="s">
        <v>814</v>
      </c>
      <c r="O124" s="93" t="s">
        <v>815</v>
      </c>
      <c r="P124" s="160" t="s">
        <v>145</v>
      </c>
      <c r="Q124" s="160">
        <v>12</v>
      </c>
      <c r="R124" s="160">
        <v>12</v>
      </c>
      <c r="S124" s="160">
        <v>12</v>
      </c>
      <c r="T124" s="160">
        <v>12</v>
      </c>
      <c r="U124" s="166" t="s">
        <v>80</v>
      </c>
      <c r="V124" s="160" t="s">
        <v>74</v>
      </c>
      <c r="W124" s="177">
        <v>0</v>
      </c>
      <c r="X124" s="177">
        <v>56278.59</v>
      </c>
      <c r="Y124" s="177">
        <v>0</v>
      </c>
      <c r="Z124" s="177">
        <v>4000</v>
      </c>
      <c r="AA124" s="179">
        <v>0</v>
      </c>
      <c r="AB124" s="76" t="s">
        <v>69</v>
      </c>
      <c r="AC124" s="179">
        <v>4000</v>
      </c>
      <c r="AD124" s="76" t="s">
        <v>816</v>
      </c>
      <c r="AE124" s="179">
        <v>0</v>
      </c>
      <c r="AF124" s="183">
        <v>0</v>
      </c>
      <c r="AG124" s="77" t="s">
        <v>69</v>
      </c>
      <c r="AH124" s="183">
        <v>4000</v>
      </c>
      <c r="AI124" s="77" t="s">
        <v>816</v>
      </c>
      <c r="AJ124" s="183">
        <v>0</v>
      </c>
      <c r="AK124" s="187">
        <v>0</v>
      </c>
      <c r="AL124" s="78" t="s">
        <v>69</v>
      </c>
      <c r="AM124" s="187">
        <v>4000</v>
      </c>
      <c r="AN124" s="78" t="s">
        <v>816</v>
      </c>
      <c r="AO124" s="187">
        <v>0</v>
      </c>
      <c r="AP124" s="191">
        <v>0</v>
      </c>
      <c r="AQ124" s="94" t="s">
        <v>69</v>
      </c>
      <c r="AR124" s="191">
        <v>4000</v>
      </c>
      <c r="AS124" s="108" t="s">
        <v>816</v>
      </c>
      <c r="AT124" s="192">
        <v>0</v>
      </c>
      <c r="AU124" s="193">
        <v>0</v>
      </c>
      <c r="AV124" s="109" t="s">
        <v>69</v>
      </c>
      <c r="AW124" s="193">
        <v>0</v>
      </c>
      <c r="AX124" s="109" t="s">
        <v>69</v>
      </c>
      <c r="AY124" s="177">
        <f t="shared" si="2"/>
        <v>0</v>
      </c>
      <c r="AZ124" s="177">
        <f t="shared" si="3"/>
        <v>76278.59</v>
      </c>
      <c r="BA124" s="93" t="s">
        <v>74</v>
      </c>
      <c r="BB124" s="177">
        <v>0</v>
      </c>
      <c r="BC124" s="177">
        <v>0</v>
      </c>
      <c r="BD124" s="177">
        <v>0</v>
      </c>
      <c r="BE124" s="177">
        <v>0</v>
      </c>
      <c r="BF124" s="177">
        <v>0</v>
      </c>
      <c r="BG124" s="177">
        <v>0</v>
      </c>
    </row>
    <row r="125" spans="1:60" s="89" customFormat="1" ht="78.75" hidden="1" x14ac:dyDescent="0.25">
      <c r="A125" s="28" t="s">
        <v>63</v>
      </c>
      <c r="B125" s="90">
        <v>6</v>
      </c>
      <c r="C125" s="90">
        <v>3</v>
      </c>
      <c r="D125" s="28" t="s">
        <v>817</v>
      </c>
      <c r="E125" s="91" t="s">
        <v>74</v>
      </c>
      <c r="F125" s="90" t="s">
        <v>76</v>
      </c>
      <c r="G125" s="91" t="s">
        <v>100</v>
      </c>
      <c r="H125" s="28">
        <v>11403</v>
      </c>
      <c r="I125" s="28" t="s">
        <v>488</v>
      </c>
      <c r="J125" s="28" t="s">
        <v>69</v>
      </c>
      <c r="K125" s="90" t="s">
        <v>69</v>
      </c>
      <c r="L125" s="92" t="s">
        <v>69</v>
      </c>
      <c r="M125" s="28" t="s">
        <v>77</v>
      </c>
      <c r="N125" s="93" t="s">
        <v>818</v>
      </c>
      <c r="O125" s="93" t="s">
        <v>76</v>
      </c>
      <c r="P125" s="160" t="s">
        <v>74</v>
      </c>
      <c r="Q125" s="160">
        <v>6</v>
      </c>
      <c r="R125" s="160">
        <v>6</v>
      </c>
      <c r="S125" s="160">
        <v>6</v>
      </c>
      <c r="T125" s="160">
        <v>6</v>
      </c>
      <c r="U125" s="166" t="s">
        <v>80</v>
      </c>
      <c r="V125" s="160" t="s">
        <v>74</v>
      </c>
      <c r="W125" s="177">
        <v>0</v>
      </c>
      <c r="X125" s="177">
        <v>67127.899999999994</v>
      </c>
      <c r="Y125" s="177">
        <v>0</v>
      </c>
      <c r="Z125" s="177">
        <v>14800.32</v>
      </c>
      <c r="AA125" s="179">
        <v>0</v>
      </c>
      <c r="AB125" s="76" t="s">
        <v>69</v>
      </c>
      <c r="AC125" s="179">
        <f>26000+52500</f>
        <v>78500</v>
      </c>
      <c r="AD125" s="76" t="s">
        <v>1576</v>
      </c>
      <c r="AE125" s="179">
        <v>0</v>
      </c>
      <c r="AF125" s="183">
        <v>0</v>
      </c>
      <c r="AG125" s="77" t="s">
        <v>69</v>
      </c>
      <c r="AH125" s="183">
        <v>26000</v>
      </c>
      <c r="AI125" s="77" t="s">
        <v>819</v>
      </c>
      <c r="AJ125" s="183">
        <v>0</v>
      </c>
      <c r="AK125" s="187">
        <v>0</v>
      </c>
      <c r="AL125" s="78" t="s">
        <v>69</v>
      </c>
      <c r="AM125" s="187">
        <v>26000</v>
      </c>
      <c r="AN125" s="78" t="s">
        <v>819</v>
      </c>
      <c r="AO125" s="187">
        <v>0</v>
      </c>
      <c r="AP125" s="191">
        <v>0</v>
      </c>
      <c r="AQ125" s="94" t="s">
        <v>69</v>
      </c>
      <c r="AR125" s="191">
        <v>26000</v>
      </c>
      <c r="AS125" s="108" t="s">
        <v>819</v>
      </c>
      <c r="AT125" s="192">
        <v>0</v>
      </c>
      <c r="AU125" s="193">
        <v>0</v>
      </c>
      <c r="AV125" s="109" t="s">
        <v>69</v>
      </c>
      <c r="AW125" s="193">
        <v>0</v>
      </c>
      <c r="AX125" s="109" t="s">
        <v>69</v>
      </c>
      <c r="AY125" s="177">
        <f t="shared" si="2"/>
        <v>0</v>
      </c>
      <c r="AZ125" s="177">
        <f t="shared" si="3"/>
        <v>238428.22</v>
      </c>
      <c r="BA125" s="93" t="s">
        <v>74</v>
      </c>
      <c r="BB125" s="177">
        <v>0</v>
      </c>
      <c r="BC125" s="177">
        <v>0</v>
      </c>
      <c r="BD125" s="177">
        <v>0</v>
      </c>
      <c r="BE125" s="177">
        <v>0</v>
      </c>
      <c r="BF125" s="177">
        <v>0</v>
      </c>
      <c r="BG125" s="177">
        <v>0</v>
      </c>
    </row>
    <row r="126" spans="1:60" s="89" customFormat="1" ht="47.25" hidden="1" x14ac:dyDescent="0.25">
      <c r="A126" s="28" t="s">
        <v>87</v>
      </c>
      <c r="B126" s="90">
        <v>6</v>
      </c>
      <c r="C126" s="90">
        <v>1</v>
      </c>
      <c r="D126" s="28" t="s">
        <v>820</v>
      </c>
      <c r="E126" s="91" t="s">
        <v>74</v>
      </c>
      <c r="F126" s="90" t="s">
        <v>85</v>
      </c>
      <c r="G126" s="91" t="s">
        <v>67</v>
      </c>
      <c r="H126" s="28">
        <v>11403</v>
      </c>
      <c r="I126" s="28" t="s">
        <v>488</v>
      </c>
      <c r="J126" s="28" t="s">
        <v>69</v>
      </c>
      <c r="K126" s="90" t="s">
        <v>69</v>
      </c>
      <c r="L126" s="92" t="s">
        <v>69</v>
      </c>
      <c r="M126" s="28" t="s">
        <v>77</v>
      </c>
      <c r="N126" s="93" t="s">
        <v>821</v>
      </c>
      <c r="O126" s="93" t="s">
        <v>86</v>
      </c>
      <c r="P126" s="160" t="s">
        <v>145</v>
      </c>
      <c r="Q126" s="160">
        <v>12</v>
      </c>
      <c r="R126" s="160">
        <v>12</v>
      </c>
      <c r="S126" s="160">
        <v>12</v>
      </c>
      <c r="T126" s="160">
        <v>12</v>
      </c>
      <c r="U126" s="166" t="s">
        <v>80</v>
      </c>
      <c r="V126" s="160" t="s">
        <v>74</v>
      </c>
      <c r="W126" s="177">
        <v>0</v>
      </c>
      <c r="X126" s="177">
        <v>3721.13</v>
      </c>
      <c r="Y126" s="177">
        <v>0</v>
      </c>
      <c r="Z126" s="177">
        <v>4800</v>
      </c>
      <c r="AA126" s="179">
        <v>0</v>
      </c>
      <c r="AB126" s="76" t="s">
        <v>69</v>
      </c>
      <c r="AC126" s="179">
        <v>1200</v>
      </c>
      <c r="AD126" s="76" t="s">
        <v>822</v>
      </c>
      <c r="AE126" s="179">
        <v>0</v>
      </c>
      <c r="AF126" s="183">
        <v>0</v>
      </c>
      <c r="AG126" s="77" t="s">
        <v>69</v>
      </c>
      <c r="AH126" s="183">
        <v>1200</v>
      </c>
      <c r="AI126" s="77" t="s">
        <v>822</v>
      </c>
      <c r="AJ126" s="183">
        <v>0</v>
      </c>
      <c r="AK126" s="187">
        <v>0</v>
      </c>
      <c r="AL126" s="78" t="s">
        <v>69</v>
      </c>
      <c r="AM126" s="187">
        <v>1200</v>
      </c>
      <c r="AN126" s="78" t="s">
        <v>822</v>
      </c>
      <c r="AO126" s="187">
        <v>0</v>
      </c>
      <c r="AP126" s="191">
        <v>0</v>
      </c>
      <c r="AQ126" s="94" t="s">
        <v>69</v>
      </c>
      <c r="AR126" s="191">
        <v>1200</v>
      </c>
      <c r="AS126" s="108" t="s">
        <v>822</v>
      </c>
      <c r="AT126" s="192">
        <v>0</v>
      </c>
      <c r="AU126" s="193">
        <v>0</v>
      </c>
      <c r="AV126" s="109" t="s">
        <v>69</v>
      </c>
      <c r="AW126" s="193">
        <v>0</v>
      </c>
      <c r="AX126" s="109" t="s">
        <v>69</v>
      </c>
      <c r="AY126" s="177">
        <f t="shared" si="2"/>
        <v>0</v>
      </c>
      <c r="AZ126" s="177">
        <f t="shared" si="3"/>
        <v>13321.130000000001</v>
      </c>
      <c r="BA126" s="93" t="s">
        <v>74</v>
      </c>
      <c r="BB126" s="177">
        <v>0</v>
      </c>
      <c r="BC126" s="177">
        <v>0</v>
      </c>
      <c r="BD126" s="177">
        <v>0</v>
      </c>
      <c r="BE126" s="177">
        <v>0</v>
      </c>
      <c r="BF126" s="177">
        <v>0</v>
      </c>
      <c r="BG126" s="177">
        <v>0</v>
      </c>
    </row>
    <row r="127" spans="1:60" s="89" customFormat="1" ht="47.25" hidden="1" x14ac:dyDescent="0.25">
      <c r="A127" s="28" t="s">
        <v>87</v>
      </c>
      <c r="B127" s="90">
        <v>6</v>
      </c>
      <c r="C127" s="90">
        <v>3</v>
      </c>
      <c r="D127" s="28" t="s">
        <v>820</v>
      </c>
      <c r="E127" s="91" t="s">
        <v>74</v>
      </c>
      <c r="F127" s="90" t="s">
        <v>85</v>
      </c>
      <c r="G127" s="91" t="s">
        <v>67</v>
      </c>
      <c r="H127" s="28">
        <v>11403</v>
      </c>
      <c r="I127" s="28" t="s">
        <v>488</v>
      </c>
      <c r="J127" s="28" t="s">
        <v>69</v>
      </c>
      <c r="K127" s="90" t="s">
        <v>69</v>
      </c>
      <c r="L127" s="92" t="s">
        <v>69</v>
      </c>
      <c r="M127" s="28" t="s">
        <v>70</v>
      </c>
      <c r="N127" s="93" t="s">
        <v>823</v>
      </c>
      <c r="O127" s="93" t="s">
        <v>91</v>
      </c>
      <c r="P127" s="160" t="s">
        <v>145</v>
      </c>
      <c r="Q127" s="160">
        <v>12</v>
      </c>
      <c r="R127" s="160">
        <v>12</v>
      </c>
      <c r="S127" s="160">
        <v>12</v>
      </c>
      <c r="T127" s="160">
        <v>12</v>
      </c>
      <c r="U127" s="166" t="s">
        <v>80</v>
      </c>
      <c r="V127" s="160" t="s">
        <v>74</v>
      </c>
      <c r="W127" s="177">
        <v>0</v>
      </c>
      <c r="X127" s="177">
        <v>0</v>
      </c>
      <c r="Y127" s="177">
        <v>0</v>
      </c>
      <c r="Z127" s="177">
        <v>1800</v>
      </c>
      <c r="AA127" s="179">
        <v>0</v>
      </c>
      <c r="AB127" s="76" t="s">
        <v>69</v>
      </c>
      <c r="AC127" s="179">
        <v>1000</v>
      </c>
      <c r="AD127" s="76" t="s">
        <v>824</v>
      </c>
      <c r="AE127" s="179">
        <v>0</v>
      </c>
      <c r="AF127" s="183">
        <v>0</v>
      </c>
      <c r="AG127" s="77" t="s">
        <v>69</v>
      </c>
      <c r="AH127" s="183">
        <v>1000</v>
      </c>
      <c r="AI127" s="77" t="s">
        <v>824</v>
      </c>
      <c r="AJ127" s="183">
        <v>0</v>
      </c>
      <c r="AK127" s="187">
        <v>0</v>
      </c>
      <c r="AL127" s="78" t="s">
        <v>69</v>
      </c>
      <c r="AM127" s="187">
        <v>0</v>
      </c>
      <c r="AN127" s="78" t="s">
        <v>69</v>
      </c>
      <c r="AO127" s="187">
        <v>0</v>
      </c>
      <c r="AP127" s="191">
        <v>0</v>
      </c>
      <c r="AQ127" s="94" t="s">
        <v>69</v>
      </c>
      <c r="AR127" s="191">
        <v>0</v>
      </c>
      <c r="AS127" s="108" t="s">
        <v>69</v>
      </c>
      <c r="AT127" s="192">
        <v>0</v>
      </c>
      <c r="AU127" s="193">
        <v>0</v>
      </c>
      <c r="AV127" s="109" t="s">
        <v>69</v>
      </c>
      <c r="AW127" s="193">
        <v>0</v>
      </c>
      <c r="AX127" s="109" t="s">
        <v>69</v>
      </c>
      <c r="AY127" s="177">
        <f t="shared" si="2"/>
        <v>0</v>
      </c>
      <c r="AZ127" s="177">
        <f t="shared" si="3"/>
        <v>3800</v>
      </c>
      <c r="BA127" s="93" t="s">
        <v>74</v>
      </c>
      <c r="BB127" s="177">
        <v>0</v>
      </c>
      <c r="BC127" s="177">
        <v>0</v>
      </c>
      <c r="BD127" s="177">
        <v>0</v>
      </c>
      <c r="BE127" s="177">
        <v>0</v>
      </c>
      <c r="BF127" s="177">
        <v>0</v>
      </c>
      <c r="BG127" s="177">
        <v>0</v>
      </c>
    </row>
    <row r="128" spans="1:60" s="89" customFormat="1" ht="78.75" hidden="1" x14ac:dyDescent="0.25">
      <c r="A128" s="28" t="s">
        <v>87</v>
      </c>
      <c r="B128" s="90">
        <v>6</v>
      </c>
      <c r="C128" s="90">
        <v>1</v>
      </c>
      <c r="D128" s="28" t="s">
        <v>825</v>
      </c>
      <c r="E128" s="91" t="s">
        <v>74</v>
      </c>
      <c r="F128" s="90" t="s">
        <v>91</v>
      </c>
      <c r="G128" s="91" t="s">
        <v>67</v>
      </c>
      <c r="H128" s="28">
        <v>12302</v>
      </c>
      <c r="I128" s="28" t="s">
        <v>826</v>
      </c>
      <c r="J128" s="28" t="s">
        <v>69</v>
      </c>
      <c r="K128" s="90" t="s">
        <v>69</v>
      </c>
      <c r="L128" s="92" t="s">
        <v>69</v>
      </c>
      <c r="M128" s="28" t="s">
        <v>77</v>
      </c>
      <c r="N128" s="93" t="s">
        <v>827</v>
      </c>
      <c r="O128" s="93" t="s">
        <v>86</v>
      </c>
      <c r="P128" s="160" t="s">
        <v>74</v>
      </c>
      <c r="Q128" s="160">
        <v>6</v>
      </c>
      <c r="R128" s="160" t="s">
        <v>80</v>
      </c>
      <c r="S128" s="160" t="s">
        <v>80</v>
      </c>
      <c r="T128" s="160" t="s">
        <v>80</v>
      </c>
      <c r="U128" s="166" t="s">
        <v>80</v>
      </c>
      <c r="V128" s="160" t="s">
        <v>74</v>
      </c>
      <c r="W128" s="177">
        <v>0</v>
      </c>
      <c r="X128" s="177">
        <v>0</v>
      </c>
      <c r="Y128" s="177">
        <v>0</v>
      </c>
      <c r="Z128" s="177">
        <v>0</v>
      </c>
      <c r="AA128" s="179">
        <v>0</v>
      </c>
      <c r="AB128" s="76" t="s">
        <v>69</v>
      </c>
      <c r="AC128" s="179">
        <v>2000</v>
      </c>
      <c r="AD128" s="76" t="s">
        <v>828</v>
      </c>
      <c r="AE128" s="179">
        <v>0</v>
      </c>
      <c r="AF128" s="183">
        <v>0</v>
      </c>
      <c r="AG128" s="77" t="s">
        <v>69</v>
      </c>
      <c r="AH128" s="183">
        <v>0</v>
      </c>
      <c r="AI128" s="77" t="s">
        <v>69</v>
      </c>
      <c r="AJ128" s="183">
        <v>0</v>
      </c>
      <c r="AK128" s="187">
        <v>0</v>
      </c>
      <c r="AL128" s="78" t="s">
        <v>69</v>
      </c>
      <c r="AM128" s="187">
        <v>0</v>
      </c>
      <c r="AN128" s="78" t="s">
        <v>69</v>
      </c>
      <c r="AO128" s="187">
        <v>0</v>
      </c>
      <c r="AP128" s="191">
        <v>0</v>
      </c>
      <c r="AQ128" s="94" t="s">
        <v>69</v>
      </c>
      <c r="AR128" s="191">
        <v>0</v>
      </c>
      <c r="AS128" s="108" t="s">
        <v>69</v>
      </c>
      <c r="AT128" s="192">
        <v>0</v>
      </c>
      <c r="AU128" s="193">
        <v>0</v>
      </c>
      <c r="AV128" s="109" t="s">
        <v>69</v>
      </c>
      <c r="AW128" s="193">
        <v>0</v>
      </c>
      <c r="AX128" s="109" t="s">
        <v>69</v>
      </c>
      <c r="AY128" s="177">
        <f t="shared" si="2"/>
        <v>0</v>
      </c>
      <c r="AZ128" s="177">
        <f t="shared" si="3"/>
        <v>2000</v>
      </c>
      <c r="BA128" s="93" t="s">
        <v>74</v>
      </c>
      <c r="BB128" s="177">
        <v>0</v>
      </c>
      <c r="BC128" s="177">
        <v>0</v>
      </c>
      <c r="BD128" s="177">
        <v>0</v>
      </c>
      <c r="BE128" s="177">
        <v>0</v>
      </c>
      <c r="BF128" s="177">
        <v>0</v>
      </c>
      <c r="BG128" s="177">
        <v>0</v>
      </c>
    </row>
    <row r="129" spans="1:59" s="89" customFormat="1" ht="47.25" hidden="1" x14ac:dyDescent="0.25">
      <c r="A129" s="28" t="s">
        <v>87</v>
      </c>
      <c r="B129" s="90">
        <v>6</v>
      </c>
      <c r="C129" s="90">
        <v>1</v>
      </c>
      <c r="D129" s="28" t="s">
        <v>829</v>
      </c>
      <c r="E129" s="91" t="s">
        <v>74</v>
      </c>
      <c r="F129" s="90" t="s">
        <v>66</v>
      </c>
      <c r="G129" s="91" t="s">
        <v>67</v>
      </c>
      <c r="H129" s="28">
        <v>54100</v>
      </c>
      <c r="I129" s="28" t="s">
        <v>478</v>
      </c>
      <c r="J129" s="28" t="s">
        <v>69</v>
      </c>
      <c r="K129" s="90" t="s">
        <v>69</v>
      </c>
      <c r="L129" s="92" t="s">
        <v>69</v>
      </c>
      <c r="M129" s="28" t="s">
        <v>70</v>
      </c>
      <c r="N129" s="93" t="s">
        <v>830</v>
      </c>
      <c r="O129" s="93" t="s">
        <v>66</v>
      </c>
      <c r="P129" s="160" t="s">
        <v>145</v>
      </c>
      <c r="Q129" s="160">
        <v>12</v>
      </c>
      <c r="R129" s="160">
        <v>12</v>
      </c>
      <c r="S129" s="160">
        <v>12</v>
      </c>
      <c r="T129" s="160">
        <v>12</v>
      </c>
      <c r="U129" s="166" t="s">
        <v>80</v>
      </c>
      <c r="V129" s="160" t="s">
        <v>74</v>
      </c>
      <c r="W129" s="177">
        <v>0</v>
      </c>
      <c r="X129" s="177">
        <v>4765.49</v>
      </c>
      <c r="Y129" s="177">
        <v>0</v>
      </c>
      <c r="Z129" s="177">
        <v>0</v>
      </c>
      <c r="AA129" s="179">
        <v>0</v>
      </c>
      <c r="AB129" s="76" t="s">
        <v>69</v>
      </c>
      <c r="AC129" s="179">
        <v>2000</v>
      </c>
      <c r="AD129" s="76" t="s">
        <v>816</v>
      </c>
      <c r="AE129" s="179">
        <v>0</v>
      </c>
      <c r="AF129" s="183">
        <v>0</v>
      </c>
      <c r="AG129" s="77" t="s">
        <v>69</v>
      </c>
      <c r="AH129" s="183">
        <v>2000</v>
      </c>
      <c r="AI129" s="77" t="s">
        <v>816</v>
      </c>
      <c r="AJ129" s="183">
        <v>0</v>
      </c>
      <c r="AK129" s="187">
        <v>0</v>
      </c>
      <c r="AL129" s="78" t="s">
        <v>69</v>
      </c>
      <c r="AM129" s="187">
        <v>2000</v>
      </c>
      <c r="AN129" s="78" t="s">
        <v>816</v>
      </c>
      <c r="AO129" s="187">
        <v>0</v>
      </c>
      <c r="AP129" s="191">
        <v>0</v>
      </c>
      <c r="AQ129" s="94" t="s">
        <v>69</v>
      </c>
      <c r="AR129" s="191">
        <v>2000</v>
      </c>
      <c r="AS129" s="108" t="s">
        <v>816</v>
      </c>
      <c r="AT129" s="192">
        <v>0</v>
      </c>
      <c r="AU129" s="193">
        <v>0</v>
      </c>
      <c r="AV129" s="109" t="s">
        <v>69</v>
      </c>
      <c r="AW129" s="193">
        <v>0</v>
      </c>
      <c r="AX129" s="109" t="s">
        <v>69</v>
      </c>
      <c r="AY129" s="177">
        <f t="shared" si="2"/>
        <v>0</v>
      </c>
      <c r="AZ129" s="177">
        <f t="shared" si="3"/>
        <v>12765.49</v>
      </c>
      <c r="BA129" s="93" t="s">
        <v>74</v>
      </c>
      <c r="BB129" s="177">
        <v>0</v>
      </c>
      <c r="BC129" s="177">
        <v>0</v>
      </c>
      <c r="BD129" s="177">
        <v>0</v>
      </c>
      <c r="BE129" s="177">
        <v>0</v>
      </c>
      <c r="BF129" s="177">
        <v>0</v>
      </c>
      <c r="BG129" s="177">
        <v>0</v>
      </c>
    </row>
    <row r="130" spans="1:59" s="89" customFormat="1" ht="157.5" hidden="1" x14ac:dyDescent="0.25">
      <c r="A130" s="28" t="s">
        <v>87</v>
      </c>
      <c r="B130" s="90">
        <v>6</v>
      </c>
      <c r="C130" s="90">
        <v>1</v>
      </c>
      <c r="D130" s="28" t="s">
        <v>796</v>
      </c>
      <c r="E130" s="91" t="s">
        <v>74</v>
      </c>
      <c r="F130" s="90" t="s">
        <v>797</v>
      </c>
      <c r="G130" s="91" t="s">
        <v>100</v>
      </c>
      <c r="H130" s="28">
        <v>55100</v>
      </c>
      <c r="I130" s="28" t="s">
        <v>750</v>
      </c>
      <c r="J130" s="28" t="s">
        <v>69</v>
      </c>
      <c r="K130" s="90" t="s">
        <v>69</v>
      </c>
      <c r="L130" s="92" t="s">
        <v>69</v>
      </c>
      <c r="M130" s="28" t="s">
        <v>680</v>
      </c>
      <c r="N130" s="93" t="s">
        <v>864</v>
      </c>
      <c r="O130" s="93" t="s">
        <v>865</v>
      </c>
      <c r="P130" s="160" t="s">
        <v>145</v>
      </c>
      <c r="Q130" s="160">
        <v>12</v>
      </c>
      <c r="R130" s="160">
        <v>12</v>
      </c>
      <c r="S130" s="160">
        <v>12</v>
      </c>
      <c r="T130" s="160">
        <v>12</v>
      </c>
      <c r="U130" s="166" t="s">
        <v>80</v>
      </c>
      <c r="V130" s="160" t="s">
        <v>74</v>
      </c>
      <c r="W130" s="177">
        <v>0</v>
      </c>
      <c r="X130" s="177">
        <v>252221.51</v>
      </c>
      <c r="Y130" s="177">
        <v>0</v>
      </c>
      <c r="Z130" s="177">
        <v>109178.14</v>
      </c>
      <c r="AA130" s="179">
        <v>0</v>
      </c>
      <c r="AB130" s="76" t="s">
        <v>69</v>
      </c>
      <c r="AC130" s="179">
        <v>360000</v>
      </c>
      <c r="AD130" s="76" t="s">
        <v>1479</v>
      </c>
      <c r="AE130" s="179">
        <v>0</v>
      </c>
      <c r="AF130" s="183">
        <v>0</v>
      </c>
      <c r="AG130" s="77" t="s">
        <v>69</v>
      </c>
      <c r="AH130" s="183">
        <v>100000</v>
      </c>
      <c r="AI130" s="77" t="s">
        <v>1480</v>
      </c>
      <c r="AJ130" s="183">
        <v>0</v>
      </c>
      <c r="AK130" s="187">
        <v>0</v>
      </c>
      <c r="AL130" s="78" t="s">
        <v>69</v>
      </c>
      <c r="AM130" s="187">
        <v>300000</v>
      </c>
      <c r="AN130" s="78" t="s">
        <v>866</v>
      </c>
      <c r="AO130" s="187">
        <v>0</v>
      </c>
      <c r="AP130" s="191">
        <v>0</v>
      </c>
      <c r="AQ130" s="94" t="s">
        <v>69</v>
      </c>
      <c r="AR130" s="191">
        <v>100000</v>
      </c>
      <c r="AS130" s="108" t="s">
        <v>1480</v>
      </c>
      <c r="AT130" s="192">
        <v>0</v>
      </c>
      <c r="AU130" s="193">
        <v>0</v>
      </c>
      <c r="AV130" s="109" t="s">
        <v>69</v>
      </c>
      <c r="AW130" s="193">
        <v>0</v>
      </c>
      <c r="AX130" s="109" t="s">
        <v>69</v>
      </c>
      <c r="AY130" s="177">
        <f t="shared" si="2"/>
        <v>0</v>
      </c>
      <c r="AZ130" s="177">
        <f t="shared" si="3"/>
        <v>1221399.6499999999</v>
      </c>
      <c r="BA130" s="93" t="s">
        <v>74</v>
      </c>
      <c r="BB130" s="177">
        <v>0</v>
      </c>
      <c r="BC130" s="177">
        <v>0</v>
      </c>
      <c r="BD130" s="177">
        <v>0</v>
      </c>
      <c r="BE130" s="177">
        <v>0</v>
      </c>
      <c r="BF130" s="177">
        <v>0</v>
      </c>
      <c r="BG130" s="177">
        <v>0</v>
      </c>
    </row>
    <row r="131" spans="1:59" s="89" customFormat="1" ht="47.25" hidden="1" x14ac:dyDescent="0.25">
      <c r="A131" s="28" t="s">
        <v>84</v>
      </c>
      <c r="B131" s="90">
        <v>5</v>
      </c>
      <c r="C131" s="90">
        <v>1</v>
      </c>
      <c r="D131" s="28" t="s">
        <v>883</v>
      </c>
      <c r="E131" s="91" t="s">
        <v>74</v>
      </c>
      <c r="F131" s="90" t="s">
        <v>884</v>
      </c>
      <c r="G131" s="91" t="s">
        <v>100</v>
      </c>
      <c r="H131" s="28">
        <v>55200</v>
      </c>
      <c r="I131" s="28" t="s">
        <v>885</v>
      </c>
      <c r="J131" s="28" t="s">
        <v>69</v>
      </c>
      <c r="K131" s="90" t="s">
        <v>69</v>
      </c>
      <c r="L131" s="92" t="s">
        <v>69</v>
      </c>
      <c r="M131" s="28" t="s">
        <v>886</v>
      </c>
      <c r="N131" s="93" t="s">
        <v>887</v>
      </c>
      <c r="O131" s="93" t="s">
        <v>888</v>
      </c>
      <c r="P131" s="160" t="s">
        <v>145</v>
      </c>
      <c r="Q131" s="160">
        <v>12</v>
      </c>
      <c r="R131" s="160">
        <v>12</v>
      </c>
      <c r="S131" s="160">
        <v>12</v>
      </c>
      <c r="T131" s="160">
        <v>12</v>
      </c>
      <c r="U131" s="166" t="s">
        <v>80</v>
      </c>
      <c r="V131" s="160" t="s">
        <v>74</v>
      </c>
      <c r="W131" s="177">
        <v>0</v>
      </c>
      <c r="X131" s="177">
        <v>934367.48</v>
      </c>
      <c r="Y131" s="177">
        <v>0</v>
      </c>
      <c r="Z131" s="177">
        <v>0</v>
      </c>
      <c r="AA131" s="179">
        <v>0</v>
      </c>
      <c r="AB131" s="76" t="s">
        <v>69</v>
      </c>
      <c r="AC131" s="179">
        <v>300000</v>
      </c>
      <c r="AD131" s="76" t="s">
        <v>888</v>
      </c>
      <c r="AE131" s="179">
        <v>0</v>
      </c>
      <c r="AF131" s="183">
        <v>0</v>
      </c>
      <c r="AG131" s="77" t="s">
        <v>69</v>
      </c>
      <c r="AH131" s="183">
        <v>500000</v>
      </c>
      <c r="AI131" s="77" t="s">
        <v>888</v>
      </c>
      <c r="AJ131" s="183">
        <v>0</v>
      </c>
      <c r="AK131" s="187">
        <v>0</v>
      </c>
      <c r="AL131" s="78" t="s">
        <v>69</v>
      </c>
      <c r="AM131" s="187">
        <v>500000</v>
      </c>
      <c r="AN131" s="78" t="s">
        <v>888</v>
      </c>
      <c r="AO131" s="187">
        <v>0</v>
      </c>
      <c r="AP131" s="191">
        <v>0</v>
      </c>
      <c r="AQ131" s="94" t="s">
        <v>69</v>
      </c>
      <c r="AR131" s="191">
        <v>300000</v>
      </c>
      <c r="AS131" s="108" t="s">
        <v>888</v>
      </c>
      <c r="AT131" s="192">
        <v>0</v>
      </c>
      <c r="AU131" s="193">
        <v>0</v>
      </c>
      <c r="AV131" s="109" t="s">
        <v>69</v>
      </c>
      <c r="AW131" s="193">
        <v>0</v>
      </c>
      <c r="AX131" s="109" t="s">
        <v>69</v>
      </c>
      <c r="AY131" s="177">
        <f t="shared" si="2"/>
        <v>0</v>
      </c>
      <c r="AZ131" s="177">
        <f t="shared" si="3"/>
        <v>2534367.48</v>
      </c>
      <c r="BA131" s="93" t="s">
        <v>74</v>
      </c>
      <c r="BB131" s="177">
        <v>0</v>
      </c>
      <c r="BC131" s="177">
        <v>0</v>
      </c>
      <c r="BD131" s="177">
        <v>0</v>
      </c>
      <c r="BE131" s="177">
        <v>0</v>
      </c>
      <c r="BF131" s="177">
        <v>0</v>
      </c>
      <c r="BG131" s="177">
        <v>0</v>
      </c>
    </row>
    <row r="132" spans="1:59" s="89" customFormat="1" ht="78.75" hidden="1" x14ac:dyDescent="0.25">
      <c r="A132" s="28" t="s">
        <v>84</v>
      </c>
      <c r="B132" s="90">
        <v>9</v>
      </c>
      <c r="C132" s="90">
        <v>1</v>
      </c>
      <c r="D132" s="28" t="s">
        <v>894</v>
      </c>
      <c r="E132" s="91" t="s">
        <v>145</v>
      </c>
      <c r="F132" s="90" t="s">
        <v>66</v>
      </c>
      <c r="G132" s="91" t="s">
        <v>67</v>
      </c>
      <c r="H132" s="28">
        <v>21101</v>
      </c>
      <c r="I132" s="28" t="s">
        <v>528</v>
      </c>
      <c r="J132" s="28" t="s">
        <v>69</v>
      </c>
      <c r="K132" s="90" t="s">
        <v>69</v>
      </c>
      <c r="L132" s="92" t="s">
        <v>69</v>
      </c>
      <c r="M132" s="28" t="s">
        <v>70</v>
      </c>
      <c r="N132" s="93" t="s">
        <v>895</v>
      </c>
      <c r="O132" s="93" t="s">
        <v>66</v>
      </c>
      <c r="P132" s="160" t="s">
        <v>145</v>
      </c>
      <c r="Q132" s="160">
        <v>8</v>
      </c>
      <c r="R132" s="160">
        <v>8</v>
      </c>
      <c r="S132" s="160">
        <v>8</v>
      </c>
      <c r="T132" s="160">
        <v>8</v>
      </c>
      <c r="U132" s="166" t="s">
        <v>80</v>
      </c>
      <c r="V132" s="160" t="s">
        <v>74</v>
      </c>
      <c r="W132" s="177">
        <v>0</v>
      </c>
      <c r="X132" s="177">
        <v>119457.51</v>
      </c>
      <c r="Y132" s="177">
        <v>0</v>
      </c>
      <c r="Z132" s="177">
        <v>4402.8999999999996</v>
      </c>
      <c r="AA132" s="179">
        <v>0</v>
      </c>
      <c r="AB132" s="76" t="s">
        <v>69</v>
      </c>
      <c r="AC132" s="179">
        <v>14200</v>
      </c>
      <c r="AD132" s="76" t="s">
        <v>896</v>
      </c>
      <c r="AE132" s="179">
        <v>0</v>
      </c>
      <c r="AF132" s="183">
        <v>0</v>
      </c>
      <c r="AG132" s="77" t="s">
        <v>69</v>
      </c>
      <c r="AH132" s="183">
        <v>14200</v>
      </c>
      <c r="AI132" s="77" t="s">
        <v>897</v>
      </c>
      <c r="AJ132" s="183">
        <v>0</v>
      </c>
      <c r="AK132" s="187">
        <v>0</v>
      </c>
      <c r="AL132" s="78" t="s">
        <v>69</v>
      </c>
      <c r="AM132" s="187">
        <v>2000</v>
      </c>
      <c r="AN132" s="78" t="s">
        <v>898</v>
      </c>
      <c r="AO132" s="187">
        <v>0</v>
      </c>
      <c r="AP132" s="191">
        <v>0</v>
      </c>
      <c r="AQ132" s="94" t="s">
        <v>69</v>
      </c>
      <c r="AR132" s="191">
        <v>2000</v>
      </c>
      <c r="AS132" s="108" t="s">
        <v>898</v>
      </c>
      <c r="AT132" s="192">
        <v>0</v>
      </c>
      <c r="AU132" s="193">
        <v>0</v>
      </c>
      <c r="AV132" s="109" t="s">
        <v>69</v>
      </c>
      <c r="AW132" s="193">
        <v>0</v>
      </c>
      <c r="AX132" s="109" t="s">
        <v>69</v>
      </c>
      <c r="AY132" s="177">
        <f t="shared" si="2"/>
        <v>0</v>
      </c>
      <c r="AZ132" s="177">
        <f t="shared" si="3"/>
        <v>156260.40999999997</v>
      </c>
      <c r="BA132" s="93" t="s">
        <v>74</v>
      </c>
      <c r="BB132" s="177">
        <v>0</v>
      </c>
      <c r="BC132" s="177">
        <v>0</v>
      </c>
      <c r="BD132" s="177">
        <v>0</v>
      </c>
      <c r="BE132" s="177">
        <v>0</v>
      </c>
      <c r="BF132" s="177">
        <v>0</v>
      </c>
      <c r="BG132" s="177">
        <v>0</v>
      </c>
    </row>
    <row r="133" spans="1:59" s="89" customFormat="1" ht="63" hidden="1" x14ac:dyDescent="0.25">
      <c r="A133" s="28" t="s">
        <v>84</v>
      </c>
      <c r="B133" s="90">
        <v>9</v>
      </c>
      <c r="C133" s="90">
        <v>1</v>
      </c>
      <c r="D133" s="28" t="s">
        <v>899</v>
      </c>
      <c r="E133" s="91" t="s">
        <v>74</v>
      </c>
      <c r="F133" s="90" t="s">
        <v>85</v>
      </c>
      <c r="G133" s="91" t="s">
        <v>67</v>
      </c>
      <c r="H133" s="28">
        <v>21101</v>
      </c>
      <c r="I133" s="28" t="s">
        <v>528</v>
      </c>
      <c r="J133" s="28">
        <v>23310000</v>
      </c>
      <c r="K133" s="90" t="s">
        <v>900</v>
      </c>
      <c r="L133" s="92" t="s">
        <v>901</v>
      </c>
      <c r="M133" s="28" t="s">
        <v>77</v>
      </c>
      <c r="N133" s="93" t="s">
        <v>902</v>
      </c>
      <c r="O133" s="93" t="s">
        <v>85</v>
      </c>
      <c r="P133" s="160" t="s">
        <v>145</v>
      </c>
      <c r="Q133" s="160">
        <v>10</v>
      </c>
      <c r="R133" s="160">
        <v>10</v>
      </c>
      <c r="S133" s="160">
        <v>10</v>
      </c>
      <c r="T133" s="160">
        <v>10</v>
      </c>
      <c r="U133" s="166" t="s">
        <v>80</v>
      </c>
      <c r="V133" s="160" t="s">
        <v>74</v>
      </c>
      <c r="W133" s="177">
        <v>340.87</v>
      </c>
      <c r="X133" s="177">
        <v>63220.91</v>
      </c>
      <c r="Y133" s="177">
        <v>59400</v>
      </c>
      <c r="Z133" s="177">
        <v>24267.64</v>
      </c>
      <c r="AA133" s="179">
        <v>77700</v>
      </c>
      <c r="AB133" s="76" t="s">
        <v>903</v>
      </c>
      <c r="AC133" s="179">
        <v>7000</v>
      </c>
      <c r="AD133" s="76" t="s">
        <v>904</v>
      </c>
      <c r="AE133" s="179">
        <v>0</v>
      </c>
      <c r="AF133" s="183">
        <v>0</v>
      </c>
      <c r="AG133" s="77" t="s">
        <v>69</v>
      </c>
      <c r="AH133" s="183">
        <v>7000</v>
      </c>
      <c r="AI133" s="77" t="s">
        <v>904</v>
      </c>
      <c r="AJ133" s="183">
        <v>0</v>
      </c>
      <c r="AK133" s="187">
        <v>0</v>
      </c>
      <c r="AL133" s="78" t="s">
        <v>69</v>
      </c>
      <c r="AM133" s="187">
        <v>7000</v>
      </c>
      <c r="AN133" s="78" t="s">
        <v>904</v>
      </c>
      <c r="AO133" s="187">
        <v>0</v>
      </c>
      <c r="AP133" s="191">
        <v>0</v>
      </c>
      <c r="AQ133" s="94" t="s">
        <v>69</v>
      </c>
      <c r="AR133" s="191">
        <v>7000</v>
      </c>
      <c r="AS133" s="108" t="s">
        <v>904</v>
      </c>
      <c r="AT133" s="192">
        <v>0</v>
      </c>
      <c r="AU133" s="193">
        <v>0</v>
      </c>
      <c r="AV133" s="109" t="s">
        <v>69</v>
      </c>
      <c r="AW133" s="193">
        <v>0</v>
      </c>
      <c r="AX133" s="109" t="s">
        <v>69</v>
      </c>
      <c r="AY133" s="177">
        <f t="shared" ref="AY133:AY196" si="8">W133+Y133+AA133+AF133+AK133+AP133+AU133</f>
        <v>137440.87</v>
      </c>
      <c r="AZ133" s="177">
        <f t="shared" ref="AZ133:AZ196" si="9">X133+Z133+AC133+AE133+AH133+AJ133+AM133+AO133+AR133+AT133+AW133</f>
        <v>115488.55</v>
      </c>
      <c r="BA133" s="93" t="s">
        <v>74</v>
      </c>
      <c r="BB133" s="177">
        <v>0</v>
      </c>
      <c r="BC133" s="177">
        <v>0</v>
      </c>
      <c r="BD133" s="177">
        <v>0</v>
      </c>
      <c r="BE133" s="177">
        <v>0</v>
      </c>
      <c r="BF133" s="177">
        <v>0</v>
      </c>
      <c r="BG133" s="177">
        <v>0</v>
      </c>
    </row>
    <row r="134" spans="1:59" s="89" customFormat="1" ht="63" hidden="1" x14ac:dyDescent="0.25">
      <c r="A134" s="28" t="s">
        <v>84</v>
      </c>
      <c r="B134" s="90">
        <v>9</v>
      </c>
      <c r="C134" s="90">
        <v>1</v>
      </c>
      <c r="D134" s="28" t="s">
        <v>899</v>
      </c>
      <c r="E134" s="91" t="s">
        <v>74</v>
      </c>
      <c r="F134" s="90" t="s">
        <v>85</v>
      </c>
      <c r="G134" s="91" t="s">
        <v>67</v>
      </c>
      <c r="H134" s="28">
        <v>21101</v>
      </c>
      <c r="I134" s="28" t="s">
        <v>528</v>
      </c>
      <c r="J134" s="28">
        <v>23310000</v>
      </c>
      <c r="K134" s="90" t="s">
        <v>905</v>
      </c>
      <c r="L134" s="92" t="s">
        <v>906</v>
      </c>
      <c r="M134" s="28" t="s">
        <v>70</v>
      </c>
      <c r="N134" s="93" t="s">
        <v>907</v>
      </c>
      <c r="O134" s="93" t="s">
        <v>85</v>
      </c>
      <c r="P134" s="160" t="s">
        <v>145</v>
      </c>
      <c r="Q134" s="160">
        <v>10</v>
      </c>
      <c r="R134" s="160">
        <v>10</v>
      </c>
      <c r="S134" s="160">
        <v>10</v>
      </c>
      <c r="T134" s="160">
        <v>10</v>
      </c>
      <c r="U134" s="166" t="s">
        <v>80</v>
      </c>
      <c r="V134" s="160" t="s">
        <v>74</v>
      </c>
      <c r="W134" s="177">
        <v>3408.73</v>
      </c>
      <c r="X134" s="177">
        <v>60729.37</v>
      </c>
      <c r="Y134" s="177">
        <v>6600</v>
      </c>
      <c r="Z134" s="177">
        <v>27893.759999999998</v>
      </c>
      <c r="AA134" s="179">
        <v>7800</v>
      </c>
      <c r="AB134" s="76" t="s">
        <v>903</v>
      </c>
      <c r="AC134" s="179">
        <v>7000</v>
      </c>
      <c r="AD134" s="76" t="s">
        <v>904</v>
      </c>
      <c r="AE134" s="179">
        <v>0</v>
      </c>
      <c r="AF134" s="183">
        <v>0</v>
      </c>
      <c r="AG134" s="77" t="s">
        <v>69</v>
      </c>
      <c r="AH134" s="183">
        <v>7000</v>
      </c>
      <c r="AI134" s="77" t="s">
        <v>904</v>
      </c>
      <c r="AJ134" s="183">
        <v>0</v>
      </c>
      <c r="AK134" s="187">
        <v>0</v>
      </c>
      <c r="AL134" s="78" t="s">
        <v>69</v>
      </c>
      <c r="AM134" s="187">
        <v>7000</v>
      </c>
      <c r="AN134" s="78" t="s">
        <v>904</v>
      </c>
      <c r="AO134" s="187">
        <v>0</v>
      </c>
      <c r="AP134" s="191">
        <v>0</v>
      </c>
      <c r="AQ134" s="94" t="s">
        <v>69</v>
      </c>
      <c r="AR134" s="191">
        <v>7000</v>
      </c>
      <c r="AS134" s="108" t="s">
        <v>904</v>
      </c>
      <c r="AT134" s="192">
        <v>0</v>
      </c>
      <c r="AU134" s="193">
        <v>0</v>
      </c>
      <c r="AV134" s="109" t="s">
        <v>69</v>
      </c>
      <c r="AW134" s="193">
        <v>0</v>
      </c>
      <c r="AX134" s="109" t="s">
        <v>69</v>
      </c>
      <c r="AY134" s="177">
        <f t="shared" si="8"/>
        <v>17808.73</v>
      </c>
      <c r="AZ134" s="177">
        <f t="shared" si="9"/>
        <v>116623.13</v>
      </c>
      <c r="BA134" s="93" t="s">
        <v>74</v>
      </c>
      <c r="BB134" s="177">
        <v>0</v>
      </c>
      <c r="BC134" s="177">
        <v>0</v>
      </c>
      <c r="BD134" s="177">
        <v>0</v>
      </c>
      <c r="BE134" s="177">
        <v>0</v>
      </c>
      <c r="BF134" s="177">
        <v>0</v>
      </c>
      <c r="BG134" s="177">
        <v>0</v>
      </c>
    </row>
    <row r="135" spans="1:59" s="89" customFormat="1" ht="47.25" hidden="1" x14ac:dyDescent="0.25">
      <c r="A135" s="28" t="s">
        <v>84</v>
      </c>
      <c r="B135" s="90">
        <v>9</v>
      </c>
      <c r="C135" s="90">
        <v>1</v>
      </c>
      <c r="D135" s="28" t="s">
        <v>908</v>
      </c>
      <c r="E135" s="91" t="s">
        <v>74</v>
      </c>
      <c r="F135" s="90" t="s">
        <v>66</v>
      </c>
      <c r="G135" s="91" t="s">
        <v>67</v>
      </c>
      <c r="H135" s="28">
        <v>21102</v>
      </c>
      <c r="I135" s="28" t="s">
        <v>592</v>
      </c>
      <c r="J135" s="28" t="s">
        <v>69</v>
      </c>
      <c r="K135" s="90" t="s">
        <v>69</v>
      </c>
      <c r="L135" s="92" t="s">
        <v>69</v>
      </c>
      <c r="M135" s="28" t="s">
        <v>70</v>
      </c>
      <c r="N135" s="93" t="s">
        <v>909</v>
      </c>
      <c r="O135" s="93" t="s">
        <v>66</v>
      </c>
      <c r="P135" s="160" t="s">
        <v>145</v>
      </c>
      <c r="Q135" s="160">
        <v>8</v>
      </c>
      <c r="R135" s="160">
        <v>8</v>
      </c>
      <c r="S135" s="160">
        <v>8</v>
      </c>
      <c r="T135" s="160">
        <v>8</v>
      </c>
      <c r="U135" s="166" t="s">
        <v>80</v>
      </c>
      <c r="V135" s="160" t="s">
        <v>74</v>
      </c>
      <c r="W135" s="177">
        <v>0</v>
      </c>
      <c r="X135" s="177">
        <v>67055.44</v>
      </c>
      <c r="Y135" s="177">
        <v>0</v>
      </c>
      <c r="Z135" s="177">
        <v>3800</v>
      </c>
      <c r="AA135" s="179">
        <v>0</v>
      </c>
      <c r="AB135" s="76" t="s">
        <v>69</v>
      </c>
      <c r="AC135" s="179">
        <v>2000</v>
      </c>
      <c r="AD135" s="76" t="s">
        <v>898</v>
      </c>
      <c r="AE135" s="179">
        <v>0</v>
      </c>
      <c r="AF135" s="183">
        <v>0</v>
      </c>
      <c r="AG135" s="77" t="s">
        <v>69</v>
      </c>
      <c r="AH135" s="183">
        <v>2000</v>
      </c>
      <c r="AI135" s="77" t="s">
        <v>898</v>
      </c>
      <c r="AJ135" s="183">
        <v>0</v>
      </c>
      <c r="AK135" s="187">
        <v>0</v>
      </c>
      <c r="AL135" s="78" t="s">
        <v>69</v>
      </c>
      <c r="AM135" s="187">
        <v>2000</v>
      </c>
      <c r="AN135" s="78" t="s">
        <v>898</v>
      </c>
      <c r="AO135" s="187">
        <v>0</v>
      </c>
      <c r="AP135" s="191">
        <v>0</v>
      </c>
      <c r="AQ135" s="94" t="s">
        <v>69</v>
      </c>
      <c r="AR135" s="191">
        <v>2000</v>
      </c>
      <c r="AS135" s="108" t="s">
        <v>898</v>
      </c>
      <c r="AT135" s="192">
        <v>0</v>
      </c>
      <c r="AU135" s="193">
        <v>0</v>
      </c>
      <c r="AV135" s="109" t="s">
        <v>69</v>
      </c>
      <c r="AW135" s="193">
        <v>0</v>
      </c>
      <c r="AX135" s="109" t="s">
        <v>69</v>
      </c>
      <c r="AY135" s="177">
        <f t="shared" si="8"/>
        <v>0</v>
      </c>
      <c r="AZ135" s="177">
        <f t="shared" si="9"/>
        <v>78855.44</v>
      </c>
      <c r="BA135" s="93" t="s">
        <v>74</v>
      </c>
      <c r="BB135" s="177">
        <v>0</v>
      </c>
      <c r="BC135" s="177">
        <v>0</v>
      </c>
      <c r="BD135" s="177">
        <v>0</v>
      </c>
      <c r="BE135" s="177">
        <v>0</v>
      </c>
      <c r="BF135" s="177">
        <v>0</v>
      </c>
      <c r="BG135" s="177">
        <v>0</v>
      </c>
    </row>
    <row r="136" spans="1:59" s="89" customFormat="1" ht="47.25" hidden="1" x14ac:dyDescent="0.25">
      <c r="A136" s="28" t="s">
        <v>84</v>
      </c>
      <c r="B136" s="90">
        <v>9</v>
      </c>
      <c r="C136" s="90">
        <v>1</v>
      </c>
      <c r="D136" s="28" t="s">
        <v>910</v>
      </c>
      <c r="E136" s="91" t="s">
        <v>74</v>
      </c>
      <c r="F136" s="90" t="s">
        <v>85</v>
      </c>
      <c r="G136" s="91" t="s">
        <v>67</v>
      </c>
      <c r="H136" s="28">
        <v>21102</v>
      </c>
      <c r="I136" s="28" t="s">
        <v>592</v>
      </c>
      <c r="J136" s="28" t="s">
        <v>69</v>
      </c>
      <c r="K136" s="90" t="s">
        <v>69</v>
      </c>
      <c r="L136" s="92" t="s">
        <v>69</v>
      </c>
      <c r="M136" s="28" t="s">
        <v>77</v>
      </c>
      <c r="N136" s="93" t="s">
        <v>911</v>
      </c>
      <c r="O136" s="93" t="s">
        <v>85</v>
      </c>
      <c r="P136" s="160" t="s">
        <v>145</v>
      </c>
      <c r="Q136" s="160">
        <v>10</v>
      </c>
      <c r="R136" s="160">
        <v>10</v>
      </c>
      <c r="S136" s="160">
        <v>10</v>
      </c>
      <c r="T136" s="160">
        <v>10</v>
      </c>
      <c r="U136" s="166" t="s">
        <v>80</v>
      </c>
      <c r="V136" s="160" t="s">
        <v>74</v>
      </c>
      <c r="W136" s="177">
        <v>0</v>
      </c>
      <c r="X136" s="177">
        <v>132905.64000000001</v>
      </c>
      <c r="Y136" s="177">
        <v>0</v>
      </c>
      <c r="Z136" s="177">
        <v>5500</v>
      </c>
      <c r="AA136" s="179">
        <v>0</v>
      </c>
      <c r="AB136" s="76" t="s">
        <v>69</v>
      </c>
      <c r="AC136" s="179">
        <v>7000</v>
      </c>
      <c r="AD136" s="76" t="s">
        <v>904</v>
      </c>
      <c r="AE136" s="179">
        <v>0</v>
      </c>
      <c r="AF136" s="183">
        <v>0</v>
      </c>
      <c r="AG136" s="77" t="s">
        <v>69</v>
      </c>
      <c r="AH136" s="183">
        <v>7000</v>
      </c>
      <c r="AI136" s="77" t="s">
        <v>904</v>
      </c>
      <c r="AJ136" s="183">
        <v>0</v>
      </c>
      <c r="AK136" s="187">
        <v>0</v>
      </c>
      <c r="AL136" s="78" t="s">
        <v>69</v>
      </c>
      <c r="AM136" s="187">
        <v>7000</v>
      </c>
      <c r="AN136" s="78" t="s">
        <v>904</v>
      </c>
      <c r="AO136" s="187">
        <v>0</v>
      </c>
      <c r="AP136" s="191">
        <v>0</v>
      </c>
      <c r="AQ136" s="94" t="s">
        <v>69</v>
      </c>
      <c r="AR136" s="191">
        <v>7000</v>
      </c>
      <c r="AS136" s="108" t="s">
        <v>904</v>
      </c>
      <c r="AT136" s="192">
        <v>0</v>
      </c>
      <c r="AU136" s="193">
        <v>0</v>
      </c>
      <c r="AV136" s="109" t="s">
        <v>69</v>
      </c>
      <c r="AW136" s="193">
        <v>0</v>
      </c>
      <c r="AX136" s="109" t="s">
        <v>69</v>
      </c>
      <c r="AY136" s="177">
        <f t="shared" si="8"/>
        <v>0</v>
      </c>
      <c r="AZ136" s="177">
        <f t="shared" si="9"/>
        <v>166405.64000000001</v>
      </c>
      <c r="BA136" s="93" t="s">
        <v>74</v>
      </c>
      <c r="BB136" s="177">
        <v>0</v>
      </c>
      <c r="BC136" s="177">
        <v>0</v>
      </c>
      <c r="BD136" s="177">
        <v>0</v>
      </c>
      <c r="BE136" s="177">
        <v>0</v>
      </c>
      <c r="BF136" s="177">
        <v>0</v>
      </c>
      <c r="BG136" s="177">
        <v>0</v>
      </c>
    </row>
    <row r="137" spans="1:59" s="89" customFormat="1" ht="47.25" hidden="1" x14ac:dyDescent="0.25">
      <c r="A137" s="28" t="s">
        <v>84</v>
      </c>
      <c r="B137" s="90">
        <v>9</v>
      </c>
      <c r="C137" s="90">
        <v>1</v>
      </c>
      <c r="D137" s="28" t="s">
        <v>910</v>
      </c>
      <c r="E137" s="91" t="s">
        <v>74</v>
      </c>
      <c r="F137" s="90" t="s">
        <v>85</v>
      </c>
      <c r="G137" s="91" t="s">
        <v>67</v>
      </c>
      <c r="H137" s="28">
        <v>21102</v>
      </c>
      <c r="I137" s="28" t="s">
        <v>592</v>
      </c>
      <c r="J137" s="28" t="s">
        <v>69</v>
      </c>
      <c r="K137" s="90" t="s">
        <v>69</v>
      </c>
      <c r="L137" s="92" t="s">
        <v>69</v>
      </c>
      <c r="M137" s="28" t="s">
        <v>70</v>
      </c>
      <c r="N137" s="93" t="s">
        <v>912</v>
      </c>
      <c r="O137" s="93" t="s">
        <v>85</v>
      </c>
      <c r="P137" s="160" t="s">
        <v>145</v>
      </c>
      <c r="Q137" s="160">
        <v>10</v>
      </c>
      <c r="R137" s="160">
        <v>10</v>
      </c>
      <c r="S137" s="160">
        <v>10</v>
      </c>
      <c r="T137" s="160">
        <v>10</v>
      </c>
      <c r="U137" s="166" t="s">
        <v>80</v>
      </c>
      <c r="V137" s="160" t="s">
        <v>74</v>
      </c>
      <c r="W137" s="177">
        <v>0</v>
      </c>
      <c r="X137" s="177">
        <v>91805.16</v>
      </c>
      <c r="Y137" s="177">
        <v>0</v>
      </c>
      <c r="Z137" s="177">
        <v>27697.73</v>
      </c>
      <c r="AA137" s="179">
        <v>0</v>
      </c>
      <c r="AB137" s="76" t="s">
        <v>69</v>
      </c>
      <c r="AC137" s="179">
        <v>7000</v>
      </c>
      <c r="AD137" s="76" t="s">
        <v>904</v>
      </c>
      <c r="AE137" s="179">
        <v>0</v>
      </c>
      <c r="AF137" s="183">
        <v>0</v>
      </c>
      <c r="AG137" s="77" t="s">
        <v>69</v>
      </c>
      <c r="AH137" s="183">
        <v>7000</v>
      </c>
      <c r="AI137" s="77" t="s">
        <v>904</v>
      </c>
      <c r="AJ137" s="183">
        <v>0</v>
      </c>
      <c r="AK137" s="187">
        <v>0</v>
      </c>
      <c r="AL137" s="78" t="s">
        <v>69</v>
      </c>
      <c r="AM137" s="187">
        <v>7000</v>
      </c>
      <c r="AN137" s="78" t="s">
        <v>904</v>
      </c>
      <c r="AO137" s="187">
        <v>0</v>
      </c>
      <c r="AP137" s="191">
        <v>0</v>
      </c>
      <c r="AQ137" s="94" t="s">
        <v>69</v>
      </c>
      <c r="AR137" s="191">
        <v>7000</v>
      </c>
      <c r="AS137" s="108" t="s">
        <v>904</v>
      </c>
      <c r="AT137" s="192">
        <v>0</v>
      </c>
      <c r="AU137" s="193">
        <v>0</v>
      </c>
      <c r="AV137" s="109" t="s">
        <v>69</v>
      </c>
      <c r="AW137" s="193">
        <v>0</v>
      </c>
      <c r="AX137" s="109" t="s">
        <v>69</v>
      </c>
      <c r="AY137" s="177">
        <f t="shared" si="8"/>
        <v>0</v>
      </c>
      <c r="AZ137" s="177">
        <f t="shared" si="9"/>
        <v>147502.89000000001</v>
      </c>
      <c r="BA137" s="93" t="s">
        <v>74</v>
      </c>
      <c r="BB137" s="177">
        <v>0</v>
      </c>
      <c r="BC137" s="177">
        <v>0</v>
      </c>
      <c r="BD137" s="177">
        <v>0</v>
      </c>
      <c r="BE137" s="177">
        <v>0</v>
      </c>
      <c r="BF137" s="177">
        <v>0</v>
      </c>
      <c r="BG137" s="177">
        <v>0</v>
      </c>
    </row>
    <row r="138" spans="1:59" s="89" customFormat="1" ht="78.75" hidden="1" x14ac:dyDescent="0.25">
      <c r="A138" s="28" t="s">
        <v>84</v>
      </c>
      <c r="B138" s="90">
        <v>9</v>
      </c>
      <c r="C138" s="90">
        <v>1</v>
      </c>
      <c r="D138" s="28" t="s">
        <v>913</v>
      </c>
      <c r="E138" s="91" t="s">
        <v>145</v>
      </c>
      <c r="F138" s="90" t="s">
        <v>66</v>
      </c>
      <c r="G138" s="91" t="s">
        <v>67</v>
      </c>
      <c r="H138" s="28">
        <v>21103</v>
      </c>
      <c r="I138" s="28" t="s">
        <v>595</v>
      </c>
      <c r="J138" s="28" t="s">
        <v>69</v>
      </c>
      <c r="K138" s="90" t="s">
        <v>69</v>
      </c>
      <c r="L138" s="92" t="s">
        <v>69</v>
      </c>
      <c r="M138" s="28" t="s">
        <v>70</v>
      </c>
      <c r="N138" s="93" t="s">
        <v>914</v>
      </c>
      <c r="O138" s="93" t="s">
        <v>66</v>
      </c>
      <c r="P138" s="160" t="s">
        <v>145</v>
      </c>
      <c r="Q138" s="160">
        <v>8</v>
      </c>
      <c r="R138" s="160">
        <v>8</v>
      </c>
      <c r="S138" s="160">
        <v>8</v>
      </c>
      <c r="T138" s="160">
        <v>8</v>
      </c>
      <c r="U138" s="166" t="s">
        <v>80</v>
      </c>
      <c r="V138" s="160" t="s">
        <v>74</v>
      </c>
      <c r="W138" s="177">
        <v>0</v>
      </c>
      <c r="X138" s="177">
        <v>73242.039999999994</v>
      </c>
      <c r="Y138" s="177">
        <v>0</v>
      </c>
      <c r="Z138" s="177">
        <v>2000</v>
      </c>
      <c r="AA138" s="179">
        <v>0</v>
      </c>
      <c r="AB138" s="76" t="s">
        <v>69</v>
      </c>
      <c r="AC138" s="179">
        <v>6800</v>
      </c>
      <c r="AD138" s="76" t="s">
        <v>915</v>
      </c>
      <c r="AE138" s="179">
        <v>0</v>
      </c>
      <c r="AF138" s="183">
        <v>0</v>
      </c>
      <c r="AG138" s="77" t="s">
        <v>69</v>
      </c>
      <c r="AH138" s="183">
        <v>2000</v>
      </c>
      <c r="AI138" s="77" t="s">
        <v>898</v>
      </c>
      <c r="AJ138" s="183">
        <v>0</v>
      </c>
      <c r="AK138" s="187">
        <v>0</v>
      </c>
      <c r="AL138" s="78" t="s">
        <v>69</v>
      </c>
      <c r="AM138" s="187">
        <v>2000</v>
      </c>
      <c r="AN138" s="78" t="s">
        <v>898</v>
      </c>
      <c r="AO138" s="187">
        <v>0</v>
      </c>
      <c r="AP138" s="191">
        <v>0</v>
      </c>
      <c r="AQ138" s="94" t="s">
        <v>69</v>
      </c>
      <c r="AR138" s="191">
        <v>2000</v>
      </c>
      <c r="AS138" s="108" t="s">
        <v>898</v>
      </c>
      <c r="AT138" s="192">
        <v>0</v>
      </c>
      <c r="AU138" s="193">
        <v>0</v>
      </c>
      <c r="AV138" s="109" t="s">
        <v>69</v>
      </c>
      <c r="AW138" s="193">
        <v>0</v>
      </c>
      <c r="AX138" s="109" t="s">
        <v>69</v>
      </c>
      <c r="AY138" s="177">
        <f t="shared" si="8"/>
        <v>0</v>
      </c>
      <c r="AZ138" s="177">
        <f t="shared" si="9"/>
        <v>88042.04</v>
      </c>
      <c r="BA138" s="93" t="s">
        <v>74</v>
      </c>
      <c r="BB138" s="177">
        <v>0</v>
      </c>
      <c r="BC138" s="177">
        <v>0</v>
      </c>
      <c r="BD138" s="177">
        <v>0</v>
      </c>
      <c r="BE138" s="177">
        <v>0</v>
      </c>
      <c r="BF138" s="177">
        <v>0</v>
      </c>
      <c r="BG138" s="177">
        <v>0</v>
      </c>
    </row>
    <row r="139" spans="1:59" s="89" customFormat="1" ht="47.25" hidden="1" x14ac:dyDescent="0.25">
      <c r="A139" s="28" t="s">
        <v>84</v>
      </c>
      <c r="B139" s="90">
        <v>9</v>
      </c>
      <c r="C139" s="90">
        <v>1</v>
      </c>
      <c r="D139" s="28" t="s">
        <v>916</v>
      </c>
      <c r="E139" s="91" t="s">
        <v>74</v>
      </c>
      <c r="F139" s="90" t="s">
        <v>85</v>
      </c>
      <c r="G139" s="91" t="s">
        <v>67</v>
      </c>
      <c r="H139" s="28">
        <v>21103</v>
      </c>
      <c r="I139" s="28" t="s">
        <v>595</v>
      </c>
      <c r="J139" s="28" t="s">
        <v>69</v>
      </c>
      <c r="K139" s="90" t="s">
        <v>69</v>
      </c>
      <c r="L139" s="92" t="s">
        <v>69</v>
      </c>
      <c r="M139" s="28" t="s">
        <v>77</v>
      </c>
      <c r="N139" s="93" t="s">
        <v>917</v>
      </c>
      <c r="O139" s="93" t="s">
        <v>85</v>
      </c>
      <c r="P139" s="160" t="s">
        <v>145</v>
      </c>
      <c r="Q139" s="160">
        <v>10</v>
      </c>
      <c r="R139" s="160">
        <v>10</v>
      </c>
      <c r="S139" s="160">
        <v>10</v>
      </c>
      <c r="T139" s="160">
        <v>10</v>
      </c>
      <c r="U139" s="166" t="s">
        <v>80</v>
      </c>
      <c r="V139" s="160" t="s">
        <v>74</v>
      </c>
      <c r="W139" s="177">
        <v>0</v>
      </c>
      <c r="X139" s="177">
        <v>145629.78</v>
      </c>
      <c r="Y139" s="177">
        <v>0</v>
      </c>
      <c r="Z139" s="177">
        <v>5649.96</v>
      </c>
      <c r="AA139" s="179">
        <v>0</v>
      </c>
      <c r="AB139" s="76" t="s">
        <v>69</v>
      </c>
      <c r="AC139" s="179">
        <v>7000</v>
      </c>
      <c r="AD139" s="76" t="s">
        <v>904</v>
      </c>
      <c r="AE139" s="179">
        <v>0</v>
      </c>
      <c r="AF139" s="183">
        <v>0</v>
      </c>
      <c r="AG139" s="77" t="s">
        <v>69</v>
      </c>
      <c r="AH139" s="183">
        <v>7000</v>
      </c>
      <c r="AI139" s="77" t="s">
        <v>904</v>
      </c>
      <c r="AJ139" s="183">
        <v>0</v>
      </c>
      <c r="AK139" s="187">
        <v>0</v>
      </c>
      <c r="AL139" s="78" t="s">
        <v>69</v>
      </c>
      <c r="AM139" s="187">
        <v>7000</v>
      </c>
      <c r="AN139" s="78" t="s">
        <v>904</v>
      </c>
      <c r="AO139" s="187">
        <v>0</v>
      </c>
      <c r="AP139" s="191">
        <v>0</v>
      </c>
      <c r="AQ139" s="94" t="s">
        <v>69</v>
      </c>
      <c r="AR139" s="191">
        <v>7000</v>
      </c>
      <c r="AS139" s="108" t="s">
        <v>904</v>
      </c>
      <c r="AT139" s="192">
        <v>0</v>
      </c>
      <c r="AU139" s="193">
        <v>0</v>
      </c>
      <c r="AV139" s="109" t="s">
        <v>69</v>
      </c>
      <c r="AW139" s="193">
        <v>0</v>
      </c>
      <c r="AX139" s="109" t="s">
        <v>69</v>
      </c>
      <c r="AY139" s="177">
        <f t="shared" si="8"/>
        <v>0</v>
      </c>
      <c r="AZ139" s="177">
        <f t="shared" si="9"/>
        <v>179279.74</v>
      </c>
      <c r="BA139" s="93" t="s">
        <v>74</v>
      </c>
      <c r="BB139" s="177">
        <v>0</v>
      </c>
      <c r="BC139" s="177">
        <v>0</v>
      </c>
      <c r="BD139" s="177">
        <v>0</v>
      </c>
      <c r="BE139" s="177">
        <v>0</v>
      </c>
      <c r="BF139" s="177">
        <v>0</v>
      </c>
      <c r="BG139" s="177">
        <v>0</v>
      </c>
    </row>
    <row r="140" spans="1:59" s="89" customFormat="1" ht="47.25" hidden="1" x14ac:dyDescent="0.25">
      <c r="A140" s="28" t="s">
        <v>84</v>
      </c>
      <c r="B140" s="90">
        <v>9</v>
      </c>
      <c r="C140" s="90">
        <v>1</v>
      </c>
      <c r="D140" s="28" t="s">
        <v>916</v>
      </c>
      <c r="E140" s="91" t="s">
        <v>74</v>
      </c>
      <c r="F140" s="90" t="s">
        <v>85</v>
      </c>
      <c r="G140" s="91" t="s">
        <v>67</v>
      </c>
      <c r="H140" s="28">
        <v>21103</v>
      </c>
      <c r="I140" s="28" t="s">
        <v>595</v>
      </c>
      <c r="J140" s="28" t="s">
        <v>69</v>
      </c>
      <c r="K140" s="90" t="s">
        <v>69</v>
      </c>
      <c r="L140" s="92" t="s">
        <v>69</v>
      </c>
      <c r="M140" s="28" t="s">
        <v>70</v>
      </c>
      <c r="N140" s="93" t="s">
        <v>918</v>
      </c>
      <c r="O140" s="93" t="s">
        <v>85</v>
      </c>
      <c r="P140" s="160" t="s">
        <v>145</v>
      </c>
      <c r="Q140" s="160">
        <v>10</v>
      </c>
      <c r="R140" s="160">
        <v>10</v>
      </c>
      <c r="S140" s="160">
        <v>10</v>
      </c>
      <c r="T140" s="160">
        <v>10</v>
      </c>
      <c r="U140" s="166" t="s">
        <v>80</v>
      </c>
      <c r="V140" s="160" t="s">
        <v>74</v>
      </c>
      <c r="W140" s="177">
        <v>0</v>
      </c>
      <c r="X140" s="177">
        <v>119744.56</v>
      </c>
      <c r="Y140" s="177">
        <v>0</v>
      </c>
      <c r="Z140" s="177">
        <v>5500</v>
      </c>
      <c r="AA140" s="179">
        <v>0</v>
      </c>
      <c r="AB140" s="76" t="s">
        <v>69</v>
      </c>
      <c r="AC140" s="179">
        <v>7000</v>
      </c>
      <c r="AD140" s="76" t="s">
        <v>904</v>
      </c>
      <c r="AE140" s="179">
        <v>0</v>
      </c>
      <c r="AF140" s="183">
        <v>0</v>
      </c>
      <c r="AG140" s="77" t="s">
        <v>69</v>
      </c>
      <c r="AH140" s="183">
        <v>7000</v>
      </c>
      <c r="AI140" s="77" t="s">
        <v>904</v>
      </c>
      <c r="AJ140" s="183">
        <v>0</v>
      </c>
      <c r="AK140" s="187">
        <v>0</v>
      </c>
      <c r="AL140" s="78" t="s">
        <v>69</v>
      </c>
      <c r="AM140" s="187">
        <v>7000</v>
      </c>
      <c r="AN140" s="78" t="s">
        <v>904</v>
      </c>
      <c r="AO140" s="187">
        <v>0</v>
      </c>
      <c r="AP140" s="191">
        <v>0</v>
      </c>
      <c r="AQ140" s="94" t="s">
        <v>69</v>
      </c>
      <c r="AR140" s="191">
        <v>7000</v>
      </c>
      <c r="AS140" s="108" t="s">
        <v>904</v>
      </c>
      <c r="AT140" s="192">
        <v>0</v>
      </c>
      <c r="AU140" s="193">
        <v>0</v>
      </c>
      <c r="AV140" s="109" t="s">
        <v>69</v>
      </c>
      <c r="AW140" s="193">
        <v>0</v>
      </c>
      <c r="AX140" s="109" t="s">
        <v>69</v>
      </c>
      <c r="AY140" s="177">
        <f t="shared" si="8"/>
        <v>0</v>
      </c>
      <c r="AZ140" s="177">
        <f t="shared" si="9"/>
        <v>153244.56</v>
      </c>
      <c r="BA140" s="93" t="s">
        <v>74</v>
      </c>
      <c r="BB140" s="177">
        <v>0</v>
      </c>
      <c r="BC140" s="177">
        <v>0</v>
      </c>
      <c r="BD140" s="177">
        <v>0</v>
      </c>
      <c r="BE140" s="177">
        <v>0</v>
      </c>
      <c r="BF140" s="177">
        <v>0</v>
      </c>
      <c r="BG140" s="177">
        <v>0</v>
      </c>
    </row>
    <row r="141" spans="1:59" s="89" customFormat="1" ht="47.25" hidden="1" x14ac:dyDescent="0.25">
      <c r="A141" s="28" t="s">
        <v>84</v>
      </c>
      <c r="B141" s="90">
        <v>9</v>
      </c>
      <c r="C141" s="90">
        <v>1</v>
      </c>
      <c r="D141" s="28" t="s">
        <v>919</v>
      </c>
      <c r="E141" s="91" t="s">
        <v>74</v>
      </c>
      <c r="F141" s="90" t="s">
        <v>66</v>
      </c>
      <c r="G141" s="91" t="s">
        <v>67</v>
      </c>
      <c r="H141" s="28">
        <v>21104</v>
      </c>
      <c r="I141" s="28" t="s">
        <v>598</v>
      </c>
      <c r="J141" s="28" t="s">
        <v>69</v>
      </c>
      <c r="K141" s="90" t="s">
        <v>69</v>
      </c>
      <c r="L141" s="92" t="s">
        <v>69</v>
      </c>
      <c r="M141" s="28" t="s">
        <v>70</v>
      </c>
      <c r="N141" s="93" t="s">
        <v>920</v>
      </c>
      <c r="O141" s="93" t="s">
        <v>66</v>
      </c>
      <c r="P141" s="160" t="s">
        <v>145</v>
      </c>
      <c r="Q141" s="160">
        <v>8</v>
      </c>
      <c r="R141" s="160">
        <v>8</v>
      </c>
      <c r="S141" s="160">
        <v>8</v>
      </c>
      <c r="T141" s="160">
        <v>8</v>
      </c>
      <c r="U141" s="166" t="s">
        <v>80</v>
      </c>
      <c r="V141" s="160" t="s">
        <v>74</v>
      </c>
      <c r="W141" s="177">
        <v>0</v>
      </c>
      <c r="X141" s="177">
        <v>55450.32</v>
      </c>
      <c r="Y141" s="177">
        <v>0</v>
      </c>
      <c r="Z141" s="177">
        <v>2000</v>
      </c>
      <c r="AA141" s="179">
        <v>0</v>
      </c>
      <c r="AB141" s="76" t="s">
        <v>69</v>
      </c>
      <c r="AC141" s="179">
        <v>2000</v>
      </c>
      <c r="AD141" s="76" t="s">
        <v>898</v>
      </c>
      <c r="AE141" s="179">
        <v>0</v>
      </c>
      <c r="AF141" s="183">
        <v>0</v>
      </c>
      <c r="AG141" s="77" t="s">
        <v>69</v>
      </c>
      <c r="AH141" s="183">
        <v>2000</v>
      </c>
      <c r="AI141" s="77" t="s">
        <v>898</v>
      </c>
      <c r="AJ141" s="183">
        <v>0</v>
      </c>
      <c r="AK141" s="187">
        <v>0</v>
      </c>
      <c r="AL141" s="78" t="s">
        <v>69</v>
      </c>
      <c r="AM141" s="187">
        <v>2000</v>
      </c>
      <c r="AN141" s="78" t="s">
        <v>898</v>
      </c>
      <c r="AO141" s="187">
        <v>0</v>
      </c>
      <c r="AP141" s="191">
        <v>0</v>
      </c>
      <c r="AQ141" s="94" t="s">
        <v>69</v>
      </c>
      <c r="AR141" s="191">
        <v>2000</v>
      </c>
      <c r="AS141" s="108" t="s">
        <v>898</v>
      </c>
      <c r="AT141" s="192">
        <v>0</v>
      </c>
      <c r="AU141" s="193">
        <v>0</v>
      </c>
      <c r="AV141" s="109" t="s">
        <v>69</v>
      </c>
      <c r="AW141" s="193">
        <v>0</v>
      </c>
      <c r="AX141" s="109" t="s">
        <v>69</v>
      </c>
      <c r="AY141" s="177">
        <f t="shared" si="8"/>
        <v>0</v>
      </c>
      <c r="AZ141" s="177">
        <f t="shared" si="9"/>
        <v>65450.32</v>
      </c>
      <c r="BA141" s="93" t="s">
        <v>74</v>
      </c>
      <c r="BB141" s="177">
        <v>0</v>
      </c>
      <c r="BC141" s="177">
        <v>0</v>
      </c>
      <c r="BD141" s="177">
        <v>0</v>
      </c>
      <c r="BE141" s="177">
        <v>0</v>
      </c>
      <c r="BF141" s="177">
        <v>0</v>
      </c>
      <c r="BG141" s="177">
        <v>0</v>
      </c>
    </row>
    <row r="142" spans="1:59" s="89" customFormat="1" ht="47.25" hidden="1" x14ac:dyDescent="0.25">
      <c r="A142" s="28" t="s">
        <v>84</v>
      </c>
      <c r="B142" s="90">
        <v>9</v>
      </c>
      <c r="C142" s="90">
        <v>1</v>
      </c>
      <c r="D142" s="28" t="s">
        <v>921</v>
      </c>
      <c r="E142" s="91" t="s">
        <v>74</v>
      </c>
      <c r="F142" s="90" t="s">
        <v>85</v>
      </c>
      <c r="G142" s="91" t="s">
        <v>67</v>
      </c>
      <c r="H142" s="28">
        <v>21104</v>
      </c>
      <c r="I142" s="28" t="s">
        <v>598</v>
      </c>
      <c r="J142" s="28" t="s">
        <v>69</v>
      </c>
      <c r="K142" s="90" t="s">
        <v>69</v>
      </c>
      <c r="L142" s="92" t="s">
        <v>69</v>
      </c>
      <c r="M142" s="28" t="s">
        <v>77</v>
      </c>
      <c r="N142" s="93" t="s">
        <v>922</v>
      </c>
      <c r="O142" s="93" t="s">
        <v>85</v>
      </c>
      <c r="P142" s="160" t="s">
        <v>145</v>
      </c>
      <c r="Q142" s="160">
        <v>10</v>
      </c>
      <c r="R142" s="160">
        <v>10</v>
      </c>
      <c r="S142" s="160">
        <v>10</v>
      </c>
      <c r="T142" s="160">
        <v>10</v>
      </c>
      <c r="U142" s="166" t="s">
        <v>80</v>
      </c>
      <c r="V142" s="160" t="s">
        <v>74</v>
      </c>
      <c r="W142" s="177">
        <v>0</v>
      </c>
      <c r="X142" s="177">
        <v>138709.75</v>
      </c>
      <c r="Y142" s="177">
        <v>0</v>
      </c>
      <c r="Z142" s="177">
        <v>5500</v>
      </c>
      <c r="AA142" s="179">
        <v>0</v>
      </c>
      <c r="AB142" s="76" t="s">
        <v>69</v>
      </c>
      <c r="AC142" s="179">
        <v>7000</v>
      </c>
      <c r="AD142" s="76" t="s">
        <v>904</v>
      </c>
      <c r="AE142" s="179">
        <v>0</v>
      </c>
      <c r="AF142" s="183">
        <v>0</v>
      </c>
      <c r="AG142" s="77" t="s">
        <v>69</v>
      </c>
      <c r="AH142" s="183">
        <v>7000</v>
      </c>
      <c r="AI142" s="77" t="s">
        <v>904</v>
      </c>
      <c r="AJ142" s="183">
        <v>0</v>
      </c>
      <c r="AK142" s="187">
        <v>0</v>
      </c>
      <c r="AL142" s="78" t="s">
        <v>69</v>
      </c>
      <c r="AM142" s="187">
        <v>7000</v>
      </c>
      <c r="AN142" s="78" t="s">
        <v>904</v>
      </c>
      <c r="AO142" s="187">
        <v>0</v>
      </c>
      <c r="AP142" s="191">
        <v>0</v>
      </c>
      <c r="AQ142" s="94" t="s">
        <v>69</v>
      </c>
      <c r="AR142" s="191">
        <v>7000</v>
      </c>
      <c r="AS142" s="108" t="s">
        <v>904</v>
      </c>
      <c r="AT142" s="192">
        <v>0</v>
      </c>
      <c r="AU142" s="193">
        <v>0</v>
      </c>
      <c r="AV142" s="109" t="s">
        <v>69</v>
      </c>
      <c r="AW142" s="193">
        <v>0</v>
      </c>
      <c r="AX142" s="109" t="s">
        <v>69</v>
      </c>
      <c r="AY142" s="177">
        <f t="shared" si="8"/>
        <v>0</v>
      </c>
      <c r="AZ142" s="177">
        <f t="shared" si="9"/>
        <v>172209.75</v>
      </c>
      <c r="BA142" s="93" t="s">
        <v>74</v>
      </c>
      <c r="BB142" s="177">
        <v>0</v>
      </c>
      <c r="BC142" s="177">
        <v>0</v>
      </c>
      <c r="BD142" s="177">
        <v>0</v>
      </c>
      <c r="BE142" s="177">
        <v>0</v>
      </c>
      <c r="BF142" s="177">
        <v>0</v>
      </c>
      <c r="BG142" s="177">
        <v>0</v>
      </c>
    </row>
    <row r="143" spans="1:59" s="89" customFormat="1" ht="47.25" hidden="1" x14ac:dyDescent="0.25">
      <c r="A143" s="28" t="s">
        <v>84</v>
      </c>
      <c r="B143" s="90">
        <v>9</v>
      </c>
      <c r="C143" s="90">
        <v>1</v>
      </c>
      <c r="D143" s="28" t="s">
        <v>921</v>
      </c>
      <c r="E143" s="91" t="s">
        <v>74</v>
      </c>
      <c r="F143" s="90" t="s">
        <v>85</v>
      </c>
      <c r="G143" s="91" t="s">
        <v>67</v>
      </c>
      <c r="H143" s="28">
        <v>21104</v>
      </c>
      <c r="I143" s="28" t="s">
        <v>598</v>
      </c>
      <c r="J143" s="28" t="s">
        <v>69</v>
      </c>
      <c r="K143" s="90" t="s">
        <v>69</v>
      </c>
      <c r="L143" s="92" t="s">
        <v>69</v>
      </c>
      <c r="M143" s="28" t="s">
        <v>70</v>
      </c>
      <c r="N143" s="93" t="s">
        <v>923</v>
      </c>
      <c r="O143" s="93" t="s">
        <v>85</v>
      </c>
      <c r="P143" s="160" t="s">
        <v>145</v>
      </c>
      <c r="Q143" s="160">
        <v>10</v>
      </c>
      <c r="R143" s="160">
        <v>10</v>
      </c>
      <c r="S143" s="160">
        <v>10</v>
      </c>
      <c r="T143" s="160">
        <v>10</v>
      </c>
      <c r="U143" s="166" t="s">
        <v>80</v>
      </c>
      <c r="V143" s="160" t="s">
        <v>74</v>
      </c>
      <c r="W143" s="177">
        <v>0</v>
      </c>
      <c r="X143" s="177">
        <v>74889.38</v>
      </c>
      <c r="Y143" s="177">
        <v>0</v>
      </c>
      <c r="Z143" s="177">
        <v>34988.54</v>
      </c>
      <c r="AA143" s="179">
        <v>0</v>
      </c>
      <c r="AB143" s="76" t="s">
        <v>69</v>
      </c>
      <c r="AC143" s="179">
        <v>7000</v>
      </c>
      <c r="AD143" s="76" t="s">
        <v>904</v>
      </c>
      <c r="AE143" s="179">
        <v>0</v>
      </c>
      <c r="AF143" s="183">
        <v>0</v>
      </c>
      <c r="AG143" s="77" t="s">
        <v>69</v>
      </c>
      <c r="AH143" s="183">
        <v>7000</v>
      </c>
      <c r="AI143" s="77" t="s">
        <v>904</v>
      </c>
      <c r="AJ143" s="183">
        <v>0</v>
      </c>
      <c r="AK143" s="187">
        <v>0</v>
      </c>
      <c r="AL143" s="78" t="s">
        <v>69</v>
      </c>
      <c r="AM143" s="187">
        <v>7000</v>
      </c>
      <c r="AN143" s="78" t="s">
        <v>904</v>
      </c>
      <c r="AO143" s="187">
        <v>0</v>
      </c>
      <c r="AP143" s="191">
        <v>0</v>
      </c>
      <c r="AQ143" s="94" t="s">
        <v>69</v>
      </c>
      <c r="AR143" s="191">
        <v>7000</v>
      </c>
      <c r="AS143" s="108" t="s">
        <v>904</v>
      </c>
      <c r="AT143" s="192">
        <v>0</v>
      </c>
      <c r="AU143" s="193">
        <v>0</v>
      </c>
      <c r="AV143" s="109" t="s">
        <v>69</v>
      </c>
      <c r="AW143" s="193">
        <v>0</v>
      </c>
      <c r="AX143" s="109" t="s">
        <v>69</v>
      </c>
      <c r="AY143" s="177">
        <f t="shared" si="8"/>
        <v>0</v>
      </c>
      <c r="AZ143" s="177">
        <f t="shared" si="9"/>
        <v>137877.92000000001</v>
      </c>
      <c r="BA143" s="93" t="s">
        <v>74</v>
      </c>
      <c r="BB143" s="177">
        <v>0</v>
      </c>
      <c r="BC143" s="177">
        <v>0</v>
      </c>
      <c r="BD143" s="177">
        <v>0</v>
      </c>
      <c r="BE143" s="177">
        <v>0</v>
      </c>
      <c r="BF143" s="177">
        <v>0</v>
      </c>
      <c r="BG143" s="177">
        <v>0</v>
      </c>
    </row>
    <row r="144" spans="1:59" s="89" customFormat="1" ht="47.25" hidden="1" x14ac:dyDescent="0.25">
      <c r="A144" s="28" t="s">
        <v>84</v>
      </c>
      <c r="B144" s="90">
        <v>9</v>
      </c>
      <c r="C144" s="90">
        <v>1</v>
      </c>
      <c r="D144" s="28" t="s">
        <v>924</v>
      </c>
      <c r="E144" s="91" t="s">
        <v>74</v>
      </c>
      <c r="F144" s="90" t="s">
        <v>66</v>
      </c>
      <c r="G144" s="91" t="s">
        <v>67</v>
      </c>
      <c r="H144" s="28">
        <v>21105</v>
      </c>
      <c r="I144" s="28" t="s">
        <v>601</v>
      </c>
      <c r="J144" s="28" t="s">
        <v>69</v>
      </c>
      <c r="K144" s="90" t="s">
        <v>69</v>
      </c>
      <c r="L144" s="92" t="s">
        <v>69</v>
      </c>
      <c r="M144" s="28" t="s">
        <v>70</v>
      </c>
      <c r="N144" s="93" t="s">
        <v>925</v>
      </c>
      <c r="O144" s="93" t="s">
        <v>66</v>
      </c>
      <c r="P144" s="160" t="s">
        <v>145</v>
      </c>
      <c r="Q144" s="160">
        <v>8</v>
      </c>
      <c r="R144" s="160">
        <v>8</v>
      </c>
      <c r="S144" s="160">
        <v>8</v>
      </c>
      <c r="T144" s="160">
        <v>8</v>
      </c>
      <c r="U144" s="166" t="s">
        <v>80</v>
      </c>
      <c r="V144" s="160" t="s">
        <v>74</v>
      </c>
      <c r="W144" s="177">
        <v>0</v>
      </c>
      <c r="X144" s="177">
        <v>70635.98</v>
      </c>
      <c r="Y144" s="177">
        <v>0</v>
      </c>
      <c r="Z144" s="177">
        <v>2000</v>
      </c>
      <c r="AA144" s="179">
        <v>0</v>
      </c>
      <c r="AB144" s="76" t="s">
        <v>69</v>
      </c>
      <c r="AC144" s="179">
        <v>2000</v>
      </c>
      <c r="AD144" s="76" t="s">
        <v>898</v>
      </c>
      <c r="AE144" s="179">
        <v>0</v>
      </c>
      <c r="AF144" s="183">
        <v>0</v>
      </c>
      <c r="AG144" s="77" t="s">
        <v>69</v>
      </c>
      <c r="AH144" s="183">
        <v>2000</v>
      </c>
      <c r="AI144" s="77" t="s">
        <v>898</v>
      </c>
      <c r="AJ144" s="183">
        <v>0</v>
      </c>
      <c r="AK144" s="187">
        <v>0</v>
      </c>
      <c r="AL144" s="78" t="s">
        <v>69</v>
      </c>
      <c r="AM144" s="187">
        <v>2000</v>
      </c>
      <c r="AN144" s="78" t="s">
        <v>898</v>
      </c>
      <c r="AO144" s="187">
        <v>0</v>
      </c>
      <c r="AP144" s="191">
        <v>0</v>
      </c>
      <c r="AQ144" s="94" t="s">
        <v>69</v>
      </c>
      <c r="AR144" s="191">
        <v>2000</v>
      </c>
      <c r="AS144" s="108" t="s">
        <v>898</v>
      </c>
      <c r="AT144" s="192">
        <v>0</v>
      </c>
      <c r="AU144" s="193">
        <v>0</v>
      </c>
      <c r="AV144" s="109" t="s">
        <v>69</v>
      </c>
      <c r="AW144" s="193">
        <v>0</v>
      </c>
      <c r="AX144" s="109" t="s">
        <v>69</v>
      </c>
      <c r="AY144" s="177">
        <f t="shared" si="8"/>
        <v>0</v>
      </c>
      <c r="AZ144" s="177">
        <f t="shared" si="9"/>
        <v>80635.98</v>
      </c>
      <c r="BA144" s="93" t="s">
        <v>74</v>
      </c>
      <c r="BB144" s="177">
        <v>0</v>
      </c>
      <c r="BC144" s="177">
        <v>0</v>
      </c>
      <c r="BD144" s="177">
        <v>0</v>
      </c>
      <c r="BE144" s="177">
        <v>0</v>
      </c>
      <c r="BF144" s="177">
        <v>0</v>
      </c>
      <c r="BG144" s="177">
        <v>0</v>
      </c>
    </row>
    <row r="145" spans="1:59" s="89" customFormat="1" ht="63" hidden="1" x14ac:dyDescent="0.25">
      <c r="A145" s="28" t="s">
        <v>84</v>
      </c>
      <c r="B145" s="90">
        <v>9</v>
      </c>
      <c r="C145" s="90">
        <v>1</v>
      </c>
      <c r="D145" s="28" t="s">
        <v>926</v>
      </c>
      <c r="E145" s="91" t="s">
        <v>74</v>
      </c>
      <c r="F145" s="90" t="s">
        <v>85</v>
      </c>
      <c r="G145" s="91" t="s">
        <v>67</v>
      </c>
      <c r="H145" s="28">
        <v>21105</v>
      </c>
      <c r="I145" s="28" t="s">
        <v>601</v>
      </c>
      <c r="J145" s="28">
        <v>23310000</v>
      </c>
      <c r="K145" s="90" t="s">
        <v>927</v>
      </c>
      <c r="L145" s="92" t="s">
        <v>901</v>
      </c>
      <c r="M145" s="28" t="s">
        <v>77</v>
      </c>
      <c r="N145" s="93" t="s">
        <v>928</v>
      </c>
      <c r="O145" s="93" t="s">
        <v>85</v>
      </c>
      <c r="P145" s="160" t="s">
        <v>145</v>
      </c>
      <c r="Q145" s="160">
        <v>10</v>
      </c>
      <c r="R145" s="160">
        <v>10</v>
      </c>
      <c r="S145" s="160">
        <v>10</v>
      </c>
      <c r="T145" s="160">
        <v>10</v>
      </c>
      <c r="U145" s="166" t="s">
        <v>80</v>
      </c>
      <c r="V145" s="160" t="s">
        <v>74</v>
      </c>
      <c r="W145" s="177">
        <v>1090.79</v>
      </c>
      <c r="X145" s="177">
        <v>158016.21</v>
      </c>
      <c r="Y145" s="177">
        <v>89100000</v>
      </c>
      <c r="Z145" s="177">
        <v>5500</v>
      </c>
      <c r="AA145" s="179">
        <v>14500</v>
      </c>
      <c r="AB145" s="76" t="s">
        <v>903</v>
      </c>
      <c r="AC145" s="179">
        <v>7000</v>
      </c>
      <c r="AD145" s="76" t="s">
        <v>904</v>
      </c>
      <c r="AE145" s="179">
        <v>0</v>
      </c>
      <c r="AF145" s="183">
        <v>0</v>
      </c>
      <c r="AG145" s="77" t="s">
        <v>69</v>
      </c>
      <c r="AH145" s="183">
        <v>7000</v>
      </c>
      <c r="AI145" s="77" t="s">
        <v>904</v>
      </c>
      <c r="AJ145" s="183">
        <v>0</v>
      </c>
      <c r="AK145" s="187">
        <v>0</v>
      </c>
      <c r="AL145" s="78" t="s">
        <v>69</v>
      </c>
      <c r="AM145" s="187">
        <v>7000</v>
      </c>
      <c r="AN145" s="78" t="s">
        <v>904</v>
      </c>
      <c r="AO145" s="187">
        <v>0</v>
      </c>
      <c r="AP145" s="191">
        <v>0</v>
      </c>
      <c r="AQ145" s="94" t="s">
        <v>69</v>
      </c>
      <c r="AR145" s="191">
        <v>7000</v>
      </c>
      <c r="AS145" s="108" t="s">
        <v>904</v>
      </c>
      <c r="AT145" s="192">
        <v>0</v>
      </c>
      <c r="AU145" s="193">
        <v>0</v>
      </c>
      <c r="AV145" s="109" t="s">
        <v>69</v>
      </c>
      <c r="AW145" s="193">
        <v>0</v>
      </c>
      <c r="AX145" s="109" t="s">
        <v>69</v>
      </c>
      <c r="AY145" s="177">
        <f t="shared" si="8"/>
        <v>89115590.790000007</v>
      </c>
      <c r="AZ145" s="177">
        <f t="shared" si="9"/>
        <v>191516.21</v>
      </c>
      <c r="BA145" s="93" t="s">
        <v>74</v>
      </c>
      <c r="BB145" s="177">
        <v>0</v>
      </c>
      <c r="BC145" s="177">
        <v>0</v>
      </c>
      <c r="BD145" s="177">
        <v>0</v>
      </c>
      <c r="BE145" s="177">
        <v>0</v>
      </c>
      <c r="BF145" s="177">
        <v>0</v>
      </c>
      <c r="BG145" s="177">
        <v>0</v>
      </c>
    </row>
    <row r="146" spans="1:59" s="89" customFormat="1" ht="63" hidden="1" x14ac:dyDescent="0.25">
      <c r="A146" s="28" t="s">
        <v>84</v>
      </c>
      <c r="B146" s="90">
        <v>9</v>
      </c>
      <c r="C146" s="90">
        <v>1</v>
      </c>
      <c r="D146" s="28" t="s">
        <v>926</v>
      </c>
      <c r="E146" s="91" t="s">
        <v>74</v>
      </c>
      <c r="F146" s="90" t="s">
        <v>85</v>
      </c>
      <c r="G146" s="91" t="s">
        <v>67</v>
      </c>
      <c r="H146" s="28">
        <v>21105</v>
      </c>
      <c r="I146" s="28" t="s">
        <v>601</v>
      </c>
      <c r="J146" s="28">
        <v>23310000</v>
      </c>
      <c r="K146" s="90" t="s">
        <v>929</v>
      </c>
      <c r="L146" s="92" t="s">
        <v>906</v>
      </c>
      <c r="M146" s="28" t="s">
        <v>70</v>
      </c>
      <c r="N146" s="93" t="s">
        <v>930</v>
      </c>
      <c r="O146" s="93" t="s">
        <v>85</v>
      </c>
      <c r="P146" s="160" t="s">
        <v>145</v>
      </c>
      <c r="Q146" s="160">
        <v>10</v>
      </c>
      <c r="R146" s="160">
        <v>10</v>
      </c>
      <c r="S146" s="160">
        <v>10</v>
      </c>
      <c r="T146" s="160">
        <v>10</v>
      </c>
      <c r="U146" s="166" t="s">
        <v>80</v>
      </c>
      <c r="V146" s="160" t="s">
        <v>74</v>
      </c>
      <c r="W146" s="177">
        <v>10907.92</v>
      </c>
      <c r="X146" s="177">
        <v>64175.81</v>
      </c>
      <c r="Y146" s="177">
        <v>9900</v>
      </c>
      <c r="Z146" s="177">
        <v>12737.9</v>
      </c>
      <c r="AA146" s="179">
        <v>1500</v>
      </c>
      <c r="AB146" s="76" t="s">
        <v>903</v>
      </c>
      <c r="AC146" s="179">
        <v>7000</v>
      </c>
      <c r="AD146" s="76" t="s">
        <v>904</v>
      </c>
      <c r="AE146" s="179">
        <v>0</v>
      </c>
      <c r="AF146" s="183">
        <v>0</v>
      </c>
      <c r="AG146" s="77" t="s">
        <v>69</v>
      </c>
      <c r="AH146" s="183">
        <v>7000</v>
      </c>
      <c r="AI146" s="77" t="s">
        <v>904</v>
      </c>
      <c r="AJ146" s="183">
        <v>0</v>
      </c>
      <c r="AK146" s="187">
        <v>0</v>
      </c>
      <c r="AL146" s="78" t="s">
        <v>69</v>
      </c>
      <c r="AM146" s="187">
        <v>7000</v>
      </c>
      <c r="AN146" s="78" t="s">
        <v>904</v>
      </c>
      <c r="AO146" s="187">
        <v>0</v>
      </c>
      <c r="AP146" s="191">
        <v>0</v>
      </c>
      <c r="AQ146" s="94" t="s">
        <v>69</v>
      </c>
      <c r="AR146" s="191">
        <v>7000</v>
      </c>
      <c r="AS146" s="108" t="s">
        <v>904</v>
      </c>
      <c r="AT146" s="192">
        <v>0</v>
      </c>
      <c r="AU146" s="193">
        <v>0</v>
      </c>
      <c r="AV146" s="109" t="s">
        <v>69</v>
      </c>
      <c r="AW146" s="193">
        <v>0</v>
      </c>
      <c r="AX146" s="109" t="s">
        <v>69</v>
      </c>
      <c r="AY146" s="177">
        <f t="shared" si="8"/>
        <v>22307.919999999998</v>
      </c>
      <c r="AZ146" s="177">
        <f t="shared" si="9"/>
        <v>104913.70999999999</v>
      </c>
      <c r="BA146" s="93" t="s">
        <v>74</v>
      </c>
      <c r="BB146" s="177">
        <v>0</v>
      </c>
      <c r="BC146" s="177">
        <v>0</v>
      </c>
      <c r="BD146" s="177">
        <v>0</v>
      </c>
      <c r="BE146" s="177">
        <v>0</v>
      </c>
      <c r="BF146" s="177">
        <v>0</v>
      </c>
      <c r="BG146" s="177">
        <v>0</v>
      </c>
    </row>
    <row r="147" spans="1:59" s="89" customFormat="1" ht="47.25" hidden="1" x14ac:dyDescent="0.25">
      <c r="A147" s="28" t="s">
        <v>84</v>
      </c>
      <c r="B147" s="90">
        <v>9</v>
      </c>
      <c r="C147" s="90">
        <v>1</v>
      </c>
      <c r="D147" s="28" t="s">
        <v>931</v>
      </c>
      <c r="E147" s="91" t="s">
        <v>145</v>
      </c>
      <c r="F147" s="90" t="s">
        <v>79</v>
      </c>
      <c r="G147" s="91" t="s">
        <v>67</v>
      </c>
      <c r="H147" s="28">
        <v>21105</v>
      </c>
      <c r="I147" s="28" t="s">
        <v>601</v>
      </c>
      <c r="J147" s="28" t="s">
        <v>69</v>
      </c>
      <c r="K147" s="90" t="s">
        <v>69</v>
      </c>
      <c r="L147" s="92" t="s">
        <v>69</v>
      </c>
      <c r="M147" s="28" t="s">
        <v>77</v>
      </c>
      <c r="N147" s="93" t="s">
        <v>932</v>
      </c>
      <c r="O147" s="93" t="s">
        <v>76</v>
      </c>
      <c r="P147" s="160" t="s">
        <v>74</v>
      </c>
      <c r="Q147" s="160">
        <v>8</v>
      </c>
      <c r="R147" s="160" t="s">
        <v>80</v>
      </c>
      <c r="S147" s="160" t="s">
        <v>80</v>
      </c>
      <c r="T147" s="160" t="s">
        <v>80</v>
      </c>
      <c r="U147" s="166" t="s">
        <v>80</v>
      </c>
      <c r="V147" s="160" t="s">
        <v>74</v>
      </c>
      <c r="W147" s="177">
        <v>0</v>
      </c>
      <c r="X147" s="177">
        <v>8953.99</v>
      </c>
      <c r="Y147" s="177">
        <v>0</v>
      </c>
      <c r="Z147" s="177">
        <v>0</v>
      </c>
      <c r="AA147" s="179">
        <v>0</v>
      </c>
      <c r="AB147" s="76" t="s">
        <v>69</v>
      </c>
      <c r="AC147" s="179">
        <v>2700</v>
      </c>
      <c r="AD147" s="76" t="s">
        <v>933</v>
      </c>
      <c r="AE147" s="179">
        <v>0</v>
      </c>
      <c r="AF147" s="183">
        <v>0</v>
      </c>
      <c r="AG147" s="77" t="s">
        <v>69</v>
      </c>
      <c r="AH147" s="183">
        <v>0</v>
      </c>
      <c r="AI147" s="77" t="s">
        <v>69</v>
      </c>
      <c r="AJ147" s="183">
        <v>0</v>
      </c>
      <c r="AK147" s="187">
        <v>0</v>
      </c>
      <c r="AL147" s="78" t="s">
        <v>69</v>
      </c>
      <c r="AM147" s="187">
        <v>0</v>
      </c>
      <c r="AN147" s="78" t="s">
        <v>69</v>
      </c>
      <c r="AO147" s="187">
        <v>0</v>
      </c>
      <c r="AP147" s="191">
        <v>0</v>
      </c>
      <c r="AQ147" s="94" t="s">
        <v>69</v>
      </c>
      <c r="AR147" s="191">
        <v>0</v>
      </c>
      <c r="AS147" s="108" t="s">
        <v>69</v>
      </c>
      <c r="AT147" s="192">
        <v>0</v>
      </c>
      <c r="AU147" s="193">
        <v>0</v>
      </c>
      <c r="AV147" s="109" t="s">
        <v>69</v>
      </c>
      <c r="AW147" s="193">
        <v>0</v>
      </c>
      <c r="AX147" s="109" t="s">
        <v>69</v>
      </c>
      <c r="AY147" s="177">
        <f t="shared" si="8"/>
        <v>0</v>
      </c>
      <c r="AZ147" s="177">
        <f t="shared" si="9"/>
        <v>11653.99</v>
      </c>
      <c r="BA147" s="93" t="s">
        <v>74</v>
      </c>
      <c r="BB147" s="177">
        <v>0</v>
      </c>
      <c r="BC147" s="177">
        <v>0</v>
      </c>
      <c r="BD147" s="177">
        <v>0</v>
      </c>
      <c r="BE147" s="177">
        <v>0</v>
      </c>
      <c r="BF147" s="177">
        <v>0</v>
      </c>
      <c r="BG147" s="177">
        <v>0</v>
      </c>
    </row>
    <row r="148" spans="1:59" s="89" customFormat="1" ht="31.5" hidden="1" x14ac:dyDescent="0.25">
      <c r="A148" s="28" t="s">
        <v>84</v>
      </c>
      <c r="B148" s="90">
        <v>9</v>
      </c>
      <c r="C148" s="90">
        <v>1</v>
      </c>
      <c r="D148" s="28" t="s">
        <v>934</v>
      </c>
      <c r="E148" s="91" t="s">
        <v>145</v>
      </c>
      <c r="F148" s="90" t="s">
        <v>85</v>
      </c>
      <c r="G148" s="91" t="s">
        <v>67</v>
      </c>
      <c r="H148" s="28">
        <v>21106</v>
      </c>
      <c r="I148" s="28" t="s">
        <v>465</v>
      </c>
      <c r="J148" s="28" t="s">
        <v>69</v>
      </c>
      <c r="K148" s="90" t="s">
        <v>69</v>
      </c>
      <c r="L148" s="92" t="s">
        <v>69</v>
      </c>
      <c r="M148" s="28" t="s">
        <v>77</v>
      </c>
      <c r="N148" s="93" t="s">
        <v>935</v>
      </c>
      <c r="O148" s="93" t="s">
        <v>85</v>
      </c>
      <c r="P148" s="160" t="s">
        <v>74</v>
      </c>
      <c r="Q148" s="160" t="s">
        <v>80</v>
      </c>
      <c r="R148" s="160" t="s">
        <v>80</v>
      </c>
      <c r="S148" s="160">
        <v>8</v>
      </c>
      <c r="T148" s="160">
        <v>8</v>
      </c>
      <c r="U148" s="166" t="s">
        <v>80</v>
      </c>
      <c r="V148" s="160" t="s">
        <v>74</v>
      </c>
      <c r="W148" s="177">
        <v>0</v>
      </c>
      <c r="X148" s="177">
        <v>0</v>
      </c>
      <c r="Y148" s="177">
        <v>0</v>
      </c>
      <c r="Z148" s="177">
        <v>0</v>
      </c>
      <c r="AA148" s="179">
        <v>0</v>
      </c>
      <c r="AB148" s="76" t="s">
        <v>69</v>
      </c>
      <c r="AC148" s="179">
        <v>0</v>
      </c>
      <c r="AD148" s="76" t="s">
        <v>69</v>
      </c>
      <c r="AE148" s="179">
        <v>0</v>
      </c>
      <c r="AF148" s="183">
        <v>0</v>
      </c>
      <c r="AG148" s="77" t="s">
        <v>69</v>
      </c>
      <c r="AH148" s="183">
        <v>0</v>
      </c>
      <c r="AI148" s="77" t="s">
        <v>69</v>
      </c>
      <c r="AJ148" s="183">
        <v>0</v>
      </c>
      <c r="AK148" s="187">
        <v>0</v>
      </c>
      <c r="AL148" s="78" t="s">
        <v>69</v>
      </c>
      <c r="AM148" s="187">
        <v>23300</v>
      </c>
      <c r="AN148" s="78" t="s">
        <v>936</v>
      </c>
      <c r="AO148" s="187">
        <v>0</v>
      </c>
      <c r="AP148" s="191">
        <v>0</v>
      </c>
      <c r="AQ148" s="94" t="s">
        <v>69</v>
      </c>
      <c r="AR148" s="191">
        <v>7000</v>
      </c>
      <c r="AS148" s="108" t="s">
        <v>904</v>
      </c>
      <c r="AT148" s="192">
        <v>0</v>
      </c>
      <c r="AU148" s="193">
        <v>0</v>
      </c>
      <c r="AV148" s="109" t="s">
        <v>69</v>
      </c>
      <c r="AW148" s="193">
        <v>0</v>
      </c>
      <c r="AX148" s="109" t="s">
        <v>69</v>
      </c>
      <c r="AY148" s="177">
        <f t="shared" si="8"/>
        <v>0</v>
      </c>
      <c r="AZ148" s="177">
        <f t="shared" si="9"/>
        <v>30300</v>
      </c>
      <c r="BA148" s="93" t="s">
        <v>74</v>
      </c>
      <c r="BB148" s="177">
        <v>0</v>
      </c>
      <c r="BC148" s="177">
        <v>0</v>
      </c>
      <c r="BD148" s="177">
        <v>0</v>
      </c>
      <c r="BE148" s="177">
        <v>0</v>
      </c>
      <c r="BF148" s="177">
        <v>0</v>
      </c>
      <c r="BG148" s="177">
        <v>0</v>
      </c>
    </row>
    <row r="149" spans="1:59" s="89" customFormat="1" ht="31.5" hidden="1" x14ac:dyDescent="0.25">
      <c r="A149" s="28" t="s">
        <v>84</v>
      </c>
      <c r="B149" s="90">
        <v>9</v>
      </c>
      <c r="C149" s="90">
        <v>1</v>
      </c>
      <c r="D149" s="28" t="s">
        <v>934</v>
      </c>
      <c r="E149" s="91" t="s">
        <v>145</v>
      </c>
      <c r="F149" s="90" t="s">
        <v>85</v>
      </c>
      <c r="G149" s="91" t="s">
        <v>67</v>
      </c>
      <c r="H149" s="28">
        <v>21106</v>
      </c>
      <c r="I149" s="28" t="s">
        <v>465</v>
      </c>
      <c r="J149" s="28" t="s">
        <v>69</v>
      </c>
      <c r="K149" s="90" t="s">
        <v>69</v>
      </c>
      <c r="L149" s="92" t="s">
        <v>69</v>
      </c>
      <c r="M149" s="28" t="s">
        <v>70</v>
      </c>
      <c r="N149" s="93" t="s">
        <v>937</v>
      </c>
      <c r="O149" s="93" t="s">
        <v>85</v>
      </c>
      <c r="P149" s="160" t="s">
        <v>74</v>
      </c>
      <c r="Q149" s="160" t="s">
        <v>80</v>
      </c>
      <c r="R149" s="160" t="s">
        <v>80</v>
      </c>
      <c r="S149" s="160">
        <v>8</v>
      </c>
      <c r="T149" s="160">
        <v>8</v>
      </c>
      <c r="U149" s="166" t="s">
        <v>80</v>
      </c>
      <c r="V149" s="160" t="s">
        <v>74</v>
      </c>
      <c r="W149" s="177">
        <v>0</v>
      </c>
      <c r="X149" s="177">
        <v>0</v>
      </c>
      <c r="Y149" s="177">
        <v>0</v>
      </c>
      <c r="Z149" s="177">
        <v>0</v>
      </c>
      <c r="AA149" s="179">
        <v>0</v>
      </c>
      <c r="AB149" s="76" t="s">
        <v>69</v>
      </c>
      <c r="AC149" s="179">
        <v>0</v>
      </c>
      <c r="AD149" s="76" t="s">
        <v>69</v>
      </c>
      <c r="AE149" s="179">
        <v>0</v>
      </c>
      <c r="AF149" s="183">
        <v>0</v>
      </c>
      <c r="AG149" s="77" t="s">
        <v>69</v>
      </c>
      <c r="AH149" s="183">
        <v>0</v>
      </c>
      <c r="AI149" s="77" t="s">
        <v>69</v>
      </c>
      <c r="AJ149" s="183">
        <v>0</v>
      </c>
      <c r="AK149" s="187">
        <v>0</v>
      </c>
      <c r="AL149" s="78" t="s">
        <v>69</v>
      </c>
      <c r="AM149" s="187">
        <v>23300</v>
      </c>
      <c r="AN149" s="78" t="s">
        <v>936</v>
      </c>
      <c r="AO149" s="187">
        <v>0</v>
      </c>
      <c r="AP149" s="191">
        <v>0</v>
      </c>
      <c r="AQ149" s="94" t="s">
        <v>69</v>
      </c>
      <c r="AR149" s="191">
        <v>7000</v>
      </c>
      <c r="AS149" s="108" t="s">
        <v>904</v>
      </c>
      <c r="AT149" s="192">
        <v>0</v>
      </c>
      <c r="AU149" s="193">
        <v>0</v>
      </c>
      <c r="AV149" s="109" t="s">
        <v>69</v>
      </c>
      <c r="AW149" s="193">
        <v>0</v>
      </c>
      <c r="AX149" s="109" t="s">
        <v>69</v>
      </c>
      <c r="AY149" s="177">
        <f t="shared" si="8"/>
        <v>0</v>
      </c>
      <c r="AZ149" s="177">
        <f t="shared" si="9"/>
        <v>30300</v>
      </c>
      <c r="BA149" s="93" t="s">
        <v>74</v>
      </c>
      <c r="BB149" s="177">
        <v>0</v>
      </c>
      <c r="BC149" s="177">
        <v>0</v>
      </c>
      <c r="BD149" s="177">
        <v>0</v>
      </c>
      <c r="BE149" s="177">
        <v>0</v>
      </c>
      <c r="BF149" s="177">
        <v>0</v>
      </c>
      <c r="BG149" s="177">
        <v>0</v>
      </c>
    </row>
    <row r="150" spans="1:59" s="89" customFormat="1" ht="47.25" hidden="1" x14ac:dyDescent="0.25">
      <c r="A150" s="28" t="s">
        <v>84</v>
      </c>
      <c r="B150" s="90">
        <v>9</v>
      </c>
      <c r="C150" s="90">
        <v>1</v>
      </c>
      <c r="D150" s="28" t="s">
        <v>938</v>
      </c>
      <c r="E150" s="91" t="s">
        <v>74</v>
      </c>
      <c r="F150" s="90" t="s">
        <v>66</v>
      </c>
      <c r="G150" s="91" t="s">
        <v>67</v>
      </c>
      <c r="H150" s="28">
        <v>21501</v>
      </c>
      <c r="I150" s="28" t="s">
        <v>939</v>
      </c>
      <c r="J150" s="28" t="s">
        <v>69</v>
      </c>
      <c r="K150" s="90" t="s">
        <v>69</v>
      </c>
      <c r="L150" s="92" t="s">
        <v>69</v>
      </c>
      <c r="M150" s="28" t="s">
        <v>70</v>
      </c>
      <c r="N150" s="93" t="s">
        <v>940</v>
      </c>
      <c r="O150" s="93" t="s">
        <v>66</v>
      </c>
      <c r="P150" s="160" t="s">
        <v>145</v>
      </c>
      <c r="Q150" s="160">
        <v>8</v>
      </c>
      <c r="R150" s="160">
        <v>8</v>
      </c>
      <c r="S150" s="160">
        <v>8</v>
      </c>
      <c r="T150" s="160">
        <v>8</v>
      </c>
      <c r="U150" s="166" t="s">
        <v>80</v>
      </c>
      <c r="V150" s="160" t="s">
        <v>74</v>
      </c>
      <c r="W150" s="177">
        <v>0</v>
      </c>
      <c r="X150" s="177">
        <v>63457.8</v>
      </c>
      <c r="Y150" s="177">
        <v>0</v>
      </c>
      <c r="Z150" s="177">
        <v>3000</v>
      </c>
      <c r="AA150" s="179">
        <v>0</v>
      </c>
      <c r="AB150" s="76" t="s">
        <v>69</v>
      </c>
      <c r="AC150" s="179">
        <v>3000</v>
      </c>
      <c r="AD150" s="76" t="s">
        <v>898</v>
      </c>
      <c r="AE150" s="179">
        <v>0</v>
      </c>
      <c r="AF150" s="183">
        <v>0</v>
      </c>
      <c r="AG150" s="77" t="s">
        <v>69</v>
      </c>
      <c r="AH150" s="183">
        <v>3000</v>
      </c>
      <c r="AI150" s="77" t="s">
        <v>898</v>
      </c>
      <c r="AJ150" s="183">
        <v>0</v>
      </c>
      <c r="AK150" s="187">
        <v>0</v>
      </c>
      <c r="AL150" s="78" t="s">
        <v>69</v>
      </c>
      <c r="AM150" s="187">
        <v>3000</v>
      </c>
      <c r="AN150" s="78" t="s">
        <v>898</v>
      </c>
      <c r="AO150" s="187">
        <v>0</v>
      </c>
      <c r="AP150" s="191">
        <v>0</v>
      </c>
      <c r="AQ150" s="94" t="s">
        <v>69</v>
      </c>
      <c r="AR150" s="191">
        <v>3000</v>
      </c>
      <c r="AS150" s="108" t="s">
        <v>898</v>
      </c>
      <c r="AT150" s="192">
        <v>0</v>
      </c>
      <c r="AU150" s="193">
        <v>0</v>
      </c>
      <c r="AV150" s="109" t="s">
        <v>69</v>
      </c>
      <c r="AW150" s="193">
        <v>0</v>
      </c>
      <c r="AX150" s="109" t="s">
        <v>69</v>
      </c>
      <c r="AY150" s="177">
        <f t="shared" si="8"/>
        <v>0</v>
      </c>
      <c r="AZ150" s="177">
        <f t="shared" si="9"/>
        <v>78457.8</v>
      </c>
      <c r="BA150" s="93" t="s">
        <v>74</v>
      </c>
      <c r="BB150" s="177">
        <v>0</v>
      </c>
      <c r="BC150" s="177">
        <v>0</v>
      </c>
      <c r="BD150" s="177">
        <v>0</v>
      </c>
      <c r="BE150" s="177">
        <v>0</v>
      </c>
      <c r="BF150" s="177">
        <v>0</v>
      </c>
      <c r="BG150" s="177">
        <v>0</v>
      </c>
    </row>
    <row r="151" spans="1:59" s="89" customFormat="1" ht="63" hidden="1" x14ac:dyDescent="0.25">
      <c r="A151" s="28" t="s">
        <v>84</v>
      </c>
      <c r="B151" s="90">
        <v>9</v>
      </c>
      <c r="C151" s="90">
        <v>1</v>
      </c>
      <c r="D151" s="28" t="s">
        <v>941</v>
      </c>
      <c r="E151" s="91" t="s">
        <v>74</v>
      </c>
      <c r="F151" s="90" t="s">
        <v>85</v>
      </c>
      <c r="G151" s="91" t="s">
        <v>67</v>
      </c>
      <c r="H151" s="28">
        <v>21501</v>
      </c>
      <c r="I151" s="28" t="s">
        <v>939</v>
      </c>
      <c r="J151" s="28">
        <v>23310000</v>
      </c>
      <c r="K151" s="90" t="s">
        <v>942</v>
      </c>
      <c r="L151" s="92" t="s">
        <v>901</v>
      </c>
      <c r="M151" s="28" t="s">
        <v>77</v>
      </c>
      <c r="N151" s="93" t="s">
        <v>943</v>
      </c>
      <c r="O151" s="93" t="s">
        <v>85</v>
      </c>
      <c r="P151" s="160" t="s">
        <v>145</v>
      </c>
      <c r="Q151" s="160">
        <v>10</v>
      </c>
      <c r="R151" s="160">
        <v>10</v>
      </c>
      <c r="S151" s="160">
        <v>10</v>
      </c>
      <c r="T151" s="160">
        <v>10</v>
      </c>
      <c r="U151" s="166" t="s">
        <v>80</v>
      </c>
      <c r="V151" s="160" t="s">
        <v>74</v>
      </c>
      <c r="W151" s="177">
        <v>545.4</v>
      </c>
      <c r="X151" s="177">
        <v>53347.28</v>
      </c>
      <c r="Y151" s="177">
        <v>0</v>
      </c>
      <c r="Z151" s="177">
        <v>85237.25</v>
      </c>
      <c r="AA151" s="179">
        <v>77300</v>
      </c>
      <c r="AB151" s="76" t="s">
        <v>903</v>
      </c>
      <c r="AC151" s="179">
        <v>8500</v>
      </c>
      <c r="AD151" s="76" t="s">
        <v>904</v>
      </c>
      <c r="AE151" s="179">
        <v>0</v>
      </c>
      <c r="AF151" s="183">
        <v>0</v>
      </c>
      <c r="AG151" s="77" t="s">
        <v>69</v>
      </c>
      <c r="AH151" s="183">
        <v>8500</v>
      </c>
      <c r="AI151" s="77" t="s">
        <v>904</v>
      </c>
      <c r="AJ151" s="183">
        <v>0</v>
      </c>
      <c r="AK151" s="187">
        <v>0</v>
      </c>
      <c r="AL151" s="78" t="s">
        <v>69</v>
      </c>
      <c r="AM151" s="187">
        <v>8500</v>
      </c>
      <c r="AN151" s="78" t="s">
        <v>904</v>
      </c>
      <c r="AO151" s="187">
        <v>0</v>
      </c>
      <c r="AP151" s="191">
        <v>0</v>
      </c>
      <c r="AQ151" s="94" t="s">
        <v>69</v>
      </c>
      <c r="AR151" s="191">
        <v>8500</v>
      </c>
      <c r="AS151" s="108" t="s">
        <v>904</v>
      </c>
      <c r="AT151" s="192">
        <v>0</v>
      </c>
      <c r="AU151" s="193">
        <v>0</v>
      </c>
      <c r="AV151" s="109" t="s">
        <v>69</v>
      </c>
      <c r="AW151" s="193">
        <v>0</v>
      </c>
      <c r="AX151" s="109" t="s">
        <v>69</v>
      </c>
      <c r="AY151" s="177">
        <f t="shared" si="8"/>
        <v>77845.399999999994</v>
      </c>
      <c r="AZ151" s="177">
        <f t="shared" si="9"/>
        <v>172584.53</v>
      </c>
      <c r="BA151" s="93" t="s">
        <v>74</v>
      </c>
      <c r="BB151" s="177">
        <v>0</v>
      </c>
      <c r="BC151" s="177">
        <v>0</v>
      </c>
      <c r="BD151" s="177">
        <v>0</v>
      </c>
      <c r="BE151" s="177">
        <v>0</v>
      </c>
      <c r="BF151" s="177">
        <v>0</v>
      </c>
      <c r="BG151" s="177">
        <v>0</v>
      </c>
    </row>
    <row r="152" spans="1:59" s="89" customFormat="1" ht="63" hidden="1" x14ac:dyDescent="0.25">
      <c r="A152" s="28" t="s">
        <v>84</v>
      </c>
      <c r="B152" s="90">
        <v>9</v>
      </c>
      <c r="C152" s="90">
        <v>1</v>
      </c>
      <c r="D152" s="28" t="s">
        <v>941</v>
      </c>
      <c r="E152" s="91" t="s">
        <v>74</v>
      </c>
      <c r="F152" s="90" t="s">
        <v>85</v>
      </c>
      <c r="G152" s="91" t="s">
        <v>67</v>
      </c>
      <c r="H152" s="28">
        <v>21501</v>
      </c>
      <c r="I152" s="28" t="s">
        <v>939</v>
      </c>
      <c r="J152" s="28">
        <v>23310000</v>
      </c>
      <c r="K152" s="90" t="s">
        <v>944</v>
      </c>
      <c r="L152" s="92" t="s">
        <v>906</v>
      </c>
      <c r="M152" s="28" t="s">
        <v>70</v>
      </c>
      <c r="N152" s="93" t="s">
        <v>945</v>
      </c>
      <c r="O152" s="93" t="s">
        <v>85</v>
      </c>
      <c r="P152" s="160" t="s">
        <v>145</v>
      </c>
      <c r="Q152" s="160">
        <v>10</v>
      </c>
      <c r="R152" s="160">
        <v>10</v>
      </c>
      <c r="S152" s="160">
        <v>10</v>
      </c>
      <c r="T152" s="160">
        <v>10</v>
      </c>
      <c r="U152" s="166" t="s">
        <v>80</v>
      </c>
      <c r="V152" s="160" t="s">
        <v>74</v>
      </c>
      <c r="W152" s="177">
        <v>5453.95</v>
      </c>
      <c r="X152" s="177">
        <v>104181.81</v>
      </c>
      <c r="Y152" s="177">
        <v>0</v>
      </c>
      <c r="Z152" s="177">
        <v>82389.58</v>
      </c>
      <c r="AA152" s="179">
        <v>7700</v>
      </c>
      <c r="AB152" s="76" t="s">
        <v>903</v>
      </c>
      <c r="AC152" s="179">
        <v>8500</v>
      </c>
      <c r="AD152" s="76" t="s">
        <v>904</v>
      </c>
      <c r="AE152" s="179">
        <v>0</v>
      </c>
      <c r="AF152" s="183">
        <v>0</v>
      </c>
      <c r="AG152" s="77" t="s">
        <v>69</v>
      </c>
      <c r="AH152" s="183">
        <v>8500</v>
      </c>
      <c r="AI152" s="77" t="s">
        <v>904</v>
      </c>
      <c r="AJ152" s="183">
        <v>0</v>
      </c>
      <c r="AK152" s="187">
        <v>0</v>
      </c>
      <c r="AL152" s="78" t="s">
        <v>69</v>
      </c>
      <c r="AM152" s="187">
        <v>8500</v>
      </c>
      <c r="AN152" s="78" t="s">
        <v>904</v>
      </c>
      <c r="AO152" s="187">
        <v>0</v>
      </c>
      <c r="AP152" s="191">
        <v>0</v>
      </c>
      <c r="AQ152" s="94" t="s">
        <v>69</v>
      </c>
      <c r="AR152" s="191">
        <v>8500</v>
      </c>
      <c r="AS152" s="108" t="s">
        <v>904</v>
      </c>
      <c r="AT152" s="192">
        <v>0</v>
      </c>
      <c r="AU152" s="193">
        <v>0</v>
      </c>
      <c r="AV152" s="109" t="s">
        <v>69</v>
      </c>
      <c r="AW152" s="193">
        <v>0</v>
      </c>
      <c r="AX152" s="109" t="s">
        <v>69</v>
      </c>
      <c r="AY152" s="177">
        <f t="shared" si="8"/>
        <v>13153.95</v>
      </c>
      <c r="AZ152" s="177">
        <f t="shared" si="9"/>
        <v>220571.39</v>
      </c>
      <c r="BA152" s="93" t="s">
        <v>74</v>
      </c>
      <c r="BB152" s="177">
        <v>0</v>
      </c>
      <c r="BC152" s="177">
        <v>0</v>
      </c>
      <c r="BD152" s="177">
        <v>0</v>
      </c>
      <c r="BE152" s="177">
        <v>0</v>
      </c>
      <c r="BF152" s="177">
        <v>0</v>
      </c>
      <c r="BG152" s="177">
        <v>0</v>
      </c>
    </row>
    <row r="153" spans="1:59" s="89" customFormat="1" ht="94.5" hidden="1" x14ac:dyDescent="0.25">
      <c r="A153" s="28" t="s">
        <v>84</v>
      </c>
      <c r="B153" s="90">
        <v>9</v>
      </c>
      <c r="C153" s="90">
        <v>1</v>
      </c>
      <c r="D153" s="28" t="s">
        <v>946</v>
      </c>
      <c r="E153" s="91" t="s">
        <v>145</v>
      </c>
      <c r="F153" s="90" t="s">
        <v>66</v>
      </c>
      <c r="G153" s="91" t="s">
        <v>67</v>
      </c>
      <c r="H153" s="28">
        <v>21502</v>
      </c>
      <c r="I153" s="28" t="s">
        <v>542</v>
      </c>
      <c r="J153" s="28" t="s">
        <v>69</v>
      </c>
      <c r="K153" s="90" t="s">
        <v>69</v>
      </c>
      <c r="L153" s="92" t="s">
        <v>69</v>
      </c>
      <c r="M153" s="28" t="s">
        <v>70</v>
      </c>
      <c r="N153" s="93" t="s">
        <v>947</v>
      </c>
      <c r="O153" s="93" t="s">
        <v>66</v>
      </c>
      <c r="P153" s="160" t="s">
        <v>145</v>
      </c>
      <c r="Q153" s="160">
        <v>8</v>
      </c>
      <c r="R153" s="160">
        <v>8</v>
      </c>
      <c r="S153" s="160">
        <v>8</v>
      </c>
      <c r="T153" s="160">
        <v>8</v>
      </c>
      <c r="U153" s="166" t="s">
        <v>80</v>
      </c>
      <c r="V153" s="160" t="s">
        <v>74</v>
      </c>
      <c r="W153" s="177">
        <v>0</v>
      </c>
      <c r="X153" s="177">
        <v>96155.63</v>
      </c>
      <c r="Y153" s="177">
        <v>0</v>
      </c>
      <c r="Z153" s="177">
        <v>6477.95</v>
      </c>
      <c r="AA153" s="179">
        <v>0</v>
      </c>
      <c r="AB153" s="76" t="s">
        <v>69</v>
      </c>
      <c r="AC153" s="179">
        <v>4900</v>
      </c>
      <c r="AD153" s="76" t="s">
        <v>948</v>
      </c>
      <c r="AE153" s="179">
        <v>0</v>
      </c>
      <c r="AF153" s="183">
        <v>0</v>
      </c>
      <c r="AG153" s="77" t="s">
        <v>69</v>
      </c>
      <c r="AH153" s="183">
        <v>7500</v>
      </c>
      <c r="AI153" s="77" t="s">
        <v>949</v>
      </c>
      <c r="AJ153" s="183">
        <v>0</v>
      </c>
      <c r="AK153" s="187">
        <v>0</v>
      </c>
      <c r="AL153" s="78" t="s">
        <v>69</v>
      </c>
      <c r="AM153" s="187">
        <v>3000</v>
      </c>
      <c r="AN153" s="78" t="s">
        <v>898</v>
      </c>
      <c r="AO153" s="187">
        <v>0</v>
      </c>
      <c r="AP153" s="191">
        <v>0</v>
      </c>
      <c r="AQ153" s="94" t="s">
        <v>69</v>
      </c>
      <c r="AR153" s="191">
        <v>3000</v>
      </c>
      <c r="AS153" s="108" t="s">
        <v>898</v>
      </c>
      <c r="AT153" s="192">
        <v>0</v>
      </c>
      <c r="AU153" s="193">
        <v>0</v>
      </c>
      <c r="AV153" s="109" t="s">
        <v>69</v>
      </c>
      <c r="AW153" s="193">
        <v>0</v>
      </c>
      <c r="AX153" s="109" t="s">
        <v>69</v>
      </c>
      <c r="AY153" s="177">
        <f t="shared" si="8"/>
        <v>0</v>
      </c>
      <c r="AZ153" s="177">
        <f t="shared" si="9"/>
        <v>121033.58</v>
      </c>
      <c r="BA153" s="93" t="s">
        <v>74</v>
      </c>
      <c r="BB153" s="177">
        <v>0</v>
      </c>
      <c r="BC153" s="177">
        <v>0</v>
      </c>
      <c r="BD153" s="177">
        <v>0</v>
      </c>
      <c r="BE153" s="177">
        <v>0</v>
      </c>
      <c r="BF153" s="177">
        <v>0</v>
      </c>
      <c r="BG153" s="177">
        <v>0</v>
      </c>
    </row>
    <row r="154" spans="1:59" s="89" customFormat="1" ht="47.25" hidden="1" x14ac:dyDescent="0.25">
      <c r="A154" s="28" t="s">
        <v>84</v>
      </c>
      <c r="B154" s="90">
        <v>9</v>
      </c>
      <c r="C154" s="90">
        <v>1</v>
      </c>
      <c r="D154" s="28" t="s">
        <v>950</v>
      </c>
      <c r="E154" s="91" t="s">
        <v>74</v>
      </c>
      <c r="F154" s="90" t="s">
        <v>85</v>
      </c>
      <c r="G154" s="91" t="s">
        <v>67</v>
      </c>
      <c r="H154" s="28">
        <v>21502</v>
      </c>
      <c r="I154" s="28" t="s">
        <v>542</v>
      </c>
      <c r="J154" s="28" t="s">
        <v>69</v>
      </c>
      <c r="K154" s="90" t="s">
        <v>69</v>
      </c>
      <c r="L154" s="92" t="s">
        <v>69</v>
      </c>
      <c r="M154" s="28" t="s">
        <v>77</v>
      </c>
      <c r="N154" s="93" t="s">
        <v>951</v>
      </c>
      <c r="O154" s="93" t="s">
        <v>85</v>
      </c>
      <c r="P154" s="160" t="s">
        <v>145</v>
      </c>
      <c r="Q154" s="160">
        <v>10</v>
      </c>
      <c r="R154" s="160">
        <v>10</v>
      </c>
      <c r="S154" s="160">
        <v>10</v>
      </c>
      <c r="T154" s="160">
        <v>10</v>
      </c>
      <c r="U154" s="166" t="s">
        <v>80</v>
      </c>
      <c r="V154" s="160" t="s">
        <v>74</v>
      </c>
      <c r="W154" s="177">
        <v>0</v>
      </c>
      <c r="X154" s="177">
        <v>143686.88</v>
      </c>
      <c r="Y154" s="177">
        <v>0</v>
      </c>
      <c r="Z154" s="177">
        <v>18649.59</v>
      </c>
      <c r="AA154" s="179">
        <v>0</v>
      </c>
      <c r="AB154" s="76" t="s">
        <v>69</v>
      </c>
      <c r="AC154" s="179">
        <v>8500</v>
      </c>
      <c r="AD154" s="76" t="s">
        <v>904</v>
      </c>
      <c r="AE154" s="179">
        <v>0</v>
      </c>
      <c r="AF154" s="183">
        <v>0</v>
      </c>
      <c r="AG154" s="77" t="s">
        <v>69</v>
      </c>
      <c r="AH154" s="183">
        <v>8500</v>
      </c>
      <c r="AI154" s="77" t="s">
        <v>904</v>
      </c>
      <c r="AJ154" s="183">
        <v>0</v>
      </c>
      <c r="AK154" s="187">
        <v>0</v>
      </c>
      <c r="AL154" s="78" t="s">
        <v>69</v>
      </c>
      <c r="AM154" s="187">
        <v>8500</v>
      </c>
      <c r="AN154" s="78" t="s">
        <v>904</v>
      </c>
      <c r="AO154" s="187">
        <v>0</v>
      </c>
      <c r="AP154" s="191">
        <v>0</v>
      </c>
      <c r="AQ154" s="94" t="s">
        <v>69</v>
      </c>
      <c r="AR154" s="191">
        <v>8500</v>
      </c>
      <c r="AS154" s="108" t="s">
        <v>904</v>
      </c>
      <c r="AT154" s="192">
        <v>0</v>
      </c>
      <c r="AU154" s="193">
        <v>0</v>
      </c>
      <c r="AV154" s="109" t="s">
        <v>69</v>
      </c>
      <c r="AW154" s="193">
        <v>0</v>
      </c>
      <c r="AX154" s="109" t="s">
        <v>69</v>
      </c>
      <c r="AY154" s="177">
        <f t="shared" si="8"/>
        <v>0</v>
      </c>
      <c r="AZ154" s="177">
        <f t="shared" si="9"/>
        <v>196336.47</v>
      </c>
      <c r="BA154" s="93" t="s">
        <v>74</v>
      </c>
      <c r="BB154" s="177">
        <v>0</v>
      </c>
      <c r="BC154" s="177">
        <v>0</v>
      </c>
      <c r="BD154" s="177">
        <v>0</v>
      </c>
      <c r="BE154" s="177">
        <v>0</v>
      </c>
      <c r="BF154" s="177">
        <v>0</v>
      </c>
      <c r="BG154" s="177">
        <v>0</v>
      </c>
    </row>
    <row r="155" spans="1:59" s="89" customFormat="1" ht="47.25" hidden="1" x14ac:dyDescent="0.25">
      <c r="A155" s="28" t="s">
        <v>84</v>
      </c>
      <c r="B155" s="90">
        <v>9</v>
      </c>
      <c r="C155" s="90">
        <v>1</v>
      </c>
      <c r="D155" s="28" t="s">
        <v>950</v>
      </c>
      <c r="E155" s="91" t="s">
        <v>74</v>
      </c>
      <c r="F155" s="90" t="s">
        <v>85</v>
      </c>
      <c r="G155" s="91" t="s">
        <v>67</v>
      </c>
      <c r="H155" s="28">
        <v>21502</v>
      </c>
      <c r="I155" s="28" t="s">
        <v>542</v>
      </c>
      <c r="J155" s="28" t="s">
        <v>69</v>
      </c>
      <c r="K155" s="90" t="s">
        <v>69</v>
      </c>
      <c r="L155" s="92" t="s">
        <v>69</v>
      </c>
      <c r="M155" s="28" t="s">
        <v>70</v>
      </c>
      <c r="N155" s="93" t="s">
        <v>952</v>
      </c>
      <c r="O155" s="93" t="s">
        <v>85</v>
      </c>
      <c r="P155" s="160" t="s">
        <v>145</v>
      </c>
      <c r="Q155" s="160">
        <v>10</v>
      </c>
      <c r="R155" s="160">
        <v>10</v>
      </c>
      <c r="S155" s="160">
        <v>10</v>
      </c>
      <c r="T155" s="160">
        <v>10</v>
      </c>
      <c r="U155" s="166" t="s">
        <v>80</v>
      </c>
      <c r="V155" s="160" t="s">
        <v>74</v>
      </c>
      <c r="W155" s="177">
        <v>0</v>
      </c>
      <c r="X155" s="177">
        <v>13958.7</v>
      </c>
      <c r="Y155" s="177">
        <v>0</v>
      </c>
      <c r="Z155" s="177">
        <v>7000</v>
      </c>
      <c r="AA155" s="179">
        <v>0</v>
      </c>
      <c r="AB155" s="76" t="s">
        <v>69</v>
      </c>
      <c r="AC155" s="179">
        <v>8500</v>
      </c>
      <c r="AD155" s="76" t="s">
        <v>904</v>
      </c>
      <c r="AE155" s="179">
        <v>0</v>
      </c>
      <c r="AF155" s="183">
        <v>0</v>
      </c>
      <c r="AG155" s="77" t="s">
        <v>69</v>
      </c>
      <c r="AH155" s="183">
        <v>8500</v>
      </c>
      <c r="AI155" s="77" t="s">
        <v>904</v>
      </c>
      <c r="AJ155" s="183">
        <v>0</v>
      </c>
      <c r="AK155" s="187">
        <v>0</v>
      </c>
      <c r="AL155" s="78" t="s">
        <v>69</v>
      </c>
      <c r="AM155" s="187">
        <v>8500</v>
      </c>
      <c r="AN155" s="78" t="s">
        <v>904</v>
      </c>
      <c r="AO155" s="187">
        <v>0</v>
      </c>
      <c r="AP155" s="191">
        <v>0</v>
      </c>
      <c r="AQ155" s="94" t="s">
        <v>69</v>
      </c>
      <c r="AR155" s="191">
        <v>8500</v>
      </c>
      <c r="AS155" s="108" t="s">
        <v>904</v>
      </c>
      <c r="AT155" s="192">
        <v>0</v>
      </c>
      <c r="AU155" s="193">
        <v>0</v>
      </c>
      <c r="AV155" s="109" t="s">
        <v>69</v>
      </c>
      <c r="AW155" s="193">
        <v>0</v>
      </c>
      <c r="AX155" s="109" t="s">
        <v>69</v>
      </c>
      <c r="AY155" s="177">
        <f t="shared" si="8"/>
        <v>0</v>
      </c>
      <c r="AZ155" s="177">
        <f t="shared" si="9"/>
        <v>54958.7</v>
      </c>
      <c r="BA155" s="93" t="s">
        <v>74</v>
      </c>
      <c r="BB155" s="177">
        <v>0</v>
      </c>
      <c r="BC155" s="177">
        <v>0</v>
      </c>
      <c r="BD155" s="177">
        <v>0</v>
      </c>
      <c r="BE155" s="177">
        <v>0</v>
      </c>
      <c r="BF155" s="177">
        <v>0</v>
      </c>
      <c r="BG155" s="177">
        <v>0</v>
      </c>
    </row>
    <row r="156" spans="1:59" s="89" customFormat="1" ht="47.25" hidden="1" x14ac:dyDescent="0.25">
      <c r="A156" s="28" t="s">
        <v>84</v>
      </c>
      <c r="B156" s="90">
        <v>9</v>
      </c>
      <c r="C156" s="90">
        <v>1</v>
      </c>
      <c r="D156" s="28" t="s">
        <v>953</v>
      </c>
      <c r="E156" s="91" t="s">
        <v>145</v>
      </c>
      <c r="F156" s="90" t="s">
        <v>85</v>
      </c>
      <c r="G156" s="91" t="s">
        <v>67</v>
      </c>
      <c r="H156" s="28">
        <v>21503</v>
      </c>
      <c r="I156" s="28" t="s">
        <v>455</v>
      </c>
      <c r="J156" s="28" t="s">
        <v>69</v>
      </c>
      <c r="K156" s="90" t="s">
        <v>69</v>
      </c>
      <c r="L156" s="92" t="s">
        <v>69</v>
      </c>
      <c r="M156" s="28" t="s">
        <v>77</v>
      </c>
      <c r="N156" s="93" t="s">
        <v>954</v>
      </c>
      <c r="O156" s="93" t="s">
        <v>86</v>
      </c>
      <c r="P156" s="160" t="s">
        <v>74</v>
      </c>
      <c r="Q156" s="160" t="s">
        <v>80</v>
      </c>
      <c r="R156" s="160" t="s">
        <v>80</v>
      </c>
      <c r="S156" s="160">
        <v>8</v>
      </c>
      <c r="T156" s="160">
        <v>8</v>
      </c>
      <c r="U156" s="166" t="s">
        <v>80</v>
      </c>
      <c r="V156" s="160" t="s">
        <v>74</v>
      </c>
      <c r="W156" s="177">
        <v>0</v>
      </c>
      <c r="X156" s="177">
        <v>0</v>
      </c>
      <c r="Y156" s="177">
        <v>0</v>
      </c>
      <c r="Z156" s="177">
        <v>0</v>
      </c>
      <c r="AA156" s="179">
        <v>0</v>
      </c>
      <c r="AB156" s="76" t="s">
        <v>69</v>
      </c>
      <c r="AC156" s="179">
        <v>0</v>
      </c>
      <c r="AD156" s="76" t="s">
        <v>69</v>
      </c>
      <c r="AE156" s="179">
        <v>0</v>
      </c>
      <c r="AF156" s="183">
        <v>0</v>
      </c>
      <c r="AG156" s="77" t="s">
        <v>69</v>
      </c>
      <c r="AH156" s="183">
        <v>0</v>
      </c>
      <c r="AI156" s="77" t="s">
        <v>69</v>
      </c>
      <c r="AJ156" s="183">
        <v>0</v>
      </c>
      <c r="AK156" s="187">
        <v>0</v>
      </c>
      <c r="AL156" s="78" t="s">
        <v>69</v>
      </c>
      <c r="AM156" s="187">
        <v>36600</v>
      </c>
      <c r="AN156" s="78" t="s">
        <v>955</v>
      </c>
      <c r="AO156" s="187">
        <v>0</v>
      </c>
      <c r="AP156" s="191">
        <v>0</v>
      </c>
      <c r="AQ156" s="94" t="s">
        <v>69</v>
      </c>
      <c r="AR156" s="191">
        <v>8500</v>
      </c>
      <c r="AS156" s="108" t="s">
        <v>904</v>
      </c>
      <c r="AT156" s="192">
        <v>0</v>
      </c>
      <c r="AU156" s="193">
        <v>0</v>
      </c>
      <c r="AV156" s="109" t="s">
        <v>69</v>
      </c>
      <c r="AW156" s="193">
        <v>0</v>
      </c>
      <c r="AX156" s="109" t="s">
        <v>69</v>
      </c>
      <c r="AY156" s="177">
        <f t="shared" si="8"/>
        <v>0</v>
      </c>
      <c r="AZ156" s="177">
        <f t="shared" si="9"/>
        <v>45100</v>
      </c>
      <c r="BA156" s="93" t="s">
        <v>74</v>
      </c>
      <c r="BB156" s="177">
        <v>0</v>
      </c>
      <c r="BC156" s="177">
        <v>0</v>
      </c>
      <c r="BD156" s="177">
        <v>0</v>
      </c>
      <c r="BE156" s="177">
        <v>0</v>
      </c>
      <c r="BF156" s="177">
        <v>0</v>
      </c>
      <c r="BG156" s="177">
        <v>0</v>
      </c>
    </row>
    <row r="157" spans="1:59" s="89" customFormat="1" ht="47.25" hidden="1" x14ac:dyDescent="0.25">
      <c r="A157" s="28" t="s">
        <v>84</v>
      </c>
      <c r="B157" s="90">
        <v>9</v>
      </c>
      <c r="C157" s="90">
        <v>1</v>
      </c>
      <c r="D157" s="28" t="s">
        <v>953</v>
      </c>
      <c r="E157" s="91" t="s">
        <v>145</v>
      </c>
      <c r="F157" s="90" t="s">
        <v>85</v>
      </c>
      <c r="G157" s="91" t="s">
        <v>67</v>
      </c>
      <c r="H157" s="28">
        <v>21503</v>
      </c>
      <c r="I157" s="28" t="s">
        <v>455</v>
      </c>
      <c r="J157" s="28" t="s">
        <v>69</v>
      </c>
      <c r="K157" s="90" t="s">
        <v>69</v>
      </c>
      <c r="L157" s="92" t="s">
        <v>69</v>
      </c>
      <c r="M157" s="28" t="s">
        <v>70</v>
      </c>
      <c r="N157" s="93" t="s">
        <v>956</v>
      </c>
      <c r="O157" s="93" t="s">
        <v>91</v>
      </c>
      <c r="P157" s="160" t="s">
        <v>74</v>
      </c>
      <c r="Q157" s="160" t="s">
        <v>80</v>
      </c>
      <c r="R157" s="160" t="s">
        <v>80</v>
      </c>
      <c r="S157" s="160">
        <v>8</v>
      </c>
      <c r="T157" s="160">
        <v>8</v>
      </c>
      <c r="U157" s="166" t="s">
        <v>80</v>
      </c>
      <c r="V157" s="160" t="s">
        <v>74</v>
      </c>
      <c r="W157" s="177">
        <v>0</v>
      </c>
      <c r="X157" s="177">
        <v>0</v>
      </c>
      <c r="Y157" s="177">
        <v>0</v>
      </c>
      <c r="Z157" s="177">
        <v>0</v>
      </c>
      <c r="AA157" s="179">
        <v>0</v>
      </c>
      <c r="AB157" s="76" t="s">
        <v>69</v>
      </c>
      <c r="AC157" s="179">
        <v>0</v>
      </c>
      <c r="AD157" s="76" t="s">
        <v>69</v>
      </c>
      <c r="AE157" s="179">
        <v>0</v>
      </c>
      <c r="AF157" s="183">
        <v>0</v>
      </c>
      <c r="AG157" s="77" t="s">
        <v>69</v>
      </c>
      <c r="AH157" s="183">
        <v>0</v>
      </c>
      <c r="AI157" s="77" t="s">
        <v>69</v>
      </c>
      <c r="AJ157" s="183">
        <v>0</v>
      </c>
      <c r="AK157" s="187">
        <v>0</v>
      </c>
      <c r="AL157" s="78" t="s">
        <v>69</v>
      </c>
      <c r="AM157" s="187">
        <v>36600</v>
      </c>
      <c r="AN157" s="78" t="s">
        <v>955</v>
      </c>
      <c r="AO157" s="187">
        <v>0</v>
      </c>
      <c r="AP157" s="191">
        <v>0</v>
      </c>
      <c r="AQ157" s="94" t="s">
        <v>69</v>
      </c>
      <c r="AR157" s="191">
        <v>8500</v>
      </c>
      <c r="AS157" s="108" t="s">
        <v>904</v>
      </c>
      <c r="AT157" s="192">
        <v>0</v>
      </c>
      <c r="AU157" s="193">
        <v>0</v>
      </c>
      <c r="AV157" s="109" t="s">
        <v>69</v>
      </c>
      <c r="AW157" s="193">
        <v>0</v>
      </c>
      <c r="AX157" s="109" t="s">
        <v>69</v>
      </c>
      <c r="AY157" s="177">
        <f t="shared" si="8"/>
        <v>0</v>
      </c>
      <c r="AZ157" s="177">
        <f t="shared" si="9"/>
        <v>45100</v>
      </c>
      <c r="BA157" s="93" t="s">
        <v>74</v>
      </c>
      <c r="BB157" s="177">
        <v>0</v>
      </c>
      <c r="BC157" s="177">
        <v>0</v>
      </c>
      <c r="BD157" s="177">
        <v>0</v>
      </c>
      <c r="BE157" s="177">
        <v>0</v>
      </c>
      <c r="BF157" s="177">
        <v>0</v>
      </c>
      <c r="BG157" s="177">
        <v>0</v>
      </c>
    </row>
    <row r="158" spans="1:59" s="89" customFormat="1" ht="63" hidden="1" x14ac:dyDescent="0.25">
      <c r="A158" s="28" t="s">
        <v>84</v>
      </c>
      <c r="B158" s="90">
        <v>9</v>
      </c>
      <c r="C158" s="90">
        <v>1</v>
      </c>
      <c r="D158" s="28" t="s">
        <v>957</v>
      </c>
      <c r="E158" s="91" t="s">
        <v>145</v>
      </c>
      <c r="F158" s="90" t="s">
        <v>66</v>
      </c>
      <c r="G158" s="91" t="s">
        <v>67</v>
      </c>
      <c r="H158" s="28">
        <v>21701</v>
      </c>
      <c r="I158" s="28" t="s">
        <v>958</v>
      </c>
      <c r="J158" s="28" t="s">
        <v>69</v>
      </c>
      <c r="K158" s="90" t="s">
        <v>69</v>
      </c>
      <c r="L158" s="92" t="s">
        <v>69</v>
      </c>
      <c r="M158" s="28" t="s">
        <v>70</v>
      </c>
      <c r="N158" s="93" t="s">
        <v>959</v>
      </c>
      <c r="O158" s="93" t="s">
        <v>66</v>
      </c>
      <c r="P158" s="160" t="s">
        <v>145</v>
      </c>
      <c r="Q158" s="160">
        <v>8</v>
      </c>
      <c r="R158" s="160">
        <v>8</v>
      </c>
      <c r="S158" s="160">
        <v>8</v>
      </c>
      <c r="T158" s="160">
        <v>8</v>
      </c>
      <c r="U158" s="166" t="s">
        <v>80</v>
      </c>
      <c r="V158" s="160" t="s">
        <v>74</v>
      </c>
      <c r="W158" s="177">
        <v>0</v>
      </c>
      <c r="X158" s="177">
        <v>129745.02</v>
      </c>
      <c r="Y158" s="177">
        <v>0</v>
      </c>
      <c r="Z158" s="177">
        <v>5000</v>
      </c>
      <c r="AA158" s="179">
        <v>0</v>
      </c>
      <c r="AB158" s="76" t="s">
        <v>69</v>
      </c>
      <c r="AC158" s="179">
        <v>11000</v>
      </c>
      <c r="AD158" s="76" t="s">
        <v>960</v>
      </c>
      <c r="AE158" s="179">
        <v>0</v>
      </c>
      <c r="AF158" s="183">
        <v>0</v>
      </c>
      <c r="AG158" s="77" t="s">
        <v>69</v>
      </c>
      <c r="AH158" s="183">
        <v>11000</v>
      </c>
      <c r="AI158" s="77" t="s">
        <v>960</v>
      </c>
      <c r="AJ158" s="183">
        <v>0</v>
      </c>
      <c r="AK158" s="187">
        <v>0</v>
      </c>
      <c r="AL158" s="78" t="s">
        <v>69</v>
      </c>
      <c r="AM158" s="187">
        <v>5000</v>
      </c>
      <c r="AN158" s="78" t="s">
        <v>898</v>
      </c>
      <c r="AO158" s="187">
        <v>0</v>
      </c>
      <c r="AP158" s="191">
        <v>0</v>
      </c>
      <c r="AQ158" s="94" t="s">
        <v>69</v>
      </c>
      <c r="AR158" s="191">
        <v>5000</v>
      </c>
      <c r="AS158" s="108" t="s">
        <v>898</v>
      </c>
      <c r="AT158" s="192">
        <v>0</v>
      </c>
      <c r="AU158" s="193">
        <v>0</v>
      </c>
      <c r="AV158" s="109" t="s">
        <v>69</v>
      </c>
      <c r="AW158" s="193">
        <v>0</v>
      </c>
      <c r="AX158" s="109" t="s">
        <v>69</v>
      </c>
      <c r="AY158" s="177">
        <f t="shared" si="8"/>
        <v>0</v>
      </c>
      <c r="AZ158" s="177">
        <f t="shared" si="9"/>
        <v>166745.02000000002</v>
      </c>
      <c r="BA158" s="93" t="s">
        <v>74</v>
      </c>
      <c r="BB158" s="177">
        <v>0</v>
      </c>
      <c r="BC158" s="177">
        <v>0</v>
      </c>
      <c r="BD158" s="177">
        <v>0</v>
      </c>
      <c r="BE158" s="177">
        <v>0</v>
      </c>
      <c r="BF158" s="177">
        <v>0</v>
      </c>
      <c r="BG158" s="177">
        <v>0</v>
      </c>
    </row>
    <row r="159" spans="1:59" s="89" customFormat="1" ht="63" hidden="1" x14ac:dyDescent="0.25">
      <c r="A159" s="28" t="s">
        <v>84</v>
      </c>
      <c r="B159" s="90">
        <v>9</v>
      </c>
      <c r="C159" s="90">
        <v>1</v>
      </c>
      <c r="D159" s="28" t="s">
        <v>961</v>
      </c>
      <c r="E159" s="91" t="s">
        <v>74</v>
      </c>
      <c r="F159" s="90" t="s">
        <v>85</v>
      </c>
      <c r="G159" s="91" t="s">
        <v>67</v>
      </c>
      <c r="H159" s="28">
        <v>21701</v>
      </c>
      <c r="I159" s="28" t="s">
        <v>958</v>
      </c>
      <c r="J159" s="28">
        <v>23310000</v>
      </c>
      <c r="K159" s="90" t="s">
        <v>962</v>
      </c>
      <c r="L159" s="92" t="s">
        <v>901</v>
      </c>
      <c r="M159" s="28" t="s">
        <v>77</v>
      </c>
      <c r="N159" s="93" t="s">
        <v>963</v>
      </c>
      <c r="O159" s="93" t="s">
        <v>85</v>
      </c>
      <c r="P159" s="160" t="s">
        <v>145</v>
      </c>
      <c r="Q159" s="160">
        <v>10</v>
      </c>
      <c r="R159" s="160">
        <v>10</v>
      </c>
      <c r="S159" s="160">
        <v>10</v>
      </c>
      <c r="T159" s="160">
        <v>10</v>
      </c>
      <c r="U159" s="166" t="s">
        <v>80</v>
      </c>
      <c r="V159" s="160" t="s">
        <v>74</v>
      </c>
      <c r="W159" s="177">
        <v>0</v>
      </c>
      <c r="X159" s="177">
        <v>123612.14</v>
      </c>
      <c r="Y159" s="177">
        <v>0</v>
      </c>
      <c r="Z159" s="177">
        <v>33662.240000000005</v>
      </c>
      <c r="AA159" s="179">
        <v>196900</v>
      </c>
      <c r="AB159" s="76" t="s">
        <v>903</v>
      </c>
      <c r="AC159" s="179">
        <v>13000</v>
      </c>
      <c r="AD159" s="76" t="s">
        <v>904</v>
      </c>
      <c r="AE159" s="179">
        <v>0</v>
      </c>
      <c r="AF159" s="183">
        <v>0</v>
      </c>
      <c r="AG159" s="77" t="s">
        <v>69</v>
      </c>
      <c r="AH159" s="183">
        <v>13000</v>
      </c>
      <c r="AI159" s="77" t="s">
        <v>904</v>
      </c>
      <c r="AJ159" s="183">
        <v>0</v>
      </c>
      <c r="AK159" s="187">
        <v>0</v>
      </c>
      <c r="AL159" s="78" t="s">
        <v>69</v>
      </c>
      <c r="AM159" s="187">
        <v>13000</v>
      </c>
      <c r="AN159" s="78" t="s">
        <v>904</v>
      </c>
      <c r="AO159" s="187">
        <v>0</v>
      </c>
      <c r="AP159" s="191">
        <v>0</v>
      </c>
      <c r="AQ159" s="94" t="s">
        <v>69</v>
      </c>
      <c r="AR159" s="191">
        <v>13000</v>
      </c>
      <c r="AS159" s="108" t="s">
        <v>904</v>
      </c>
      <c r="AT159" s="192">
        <v>0</v>
      </c>
      <c r="AU159" s="193">
        <v>0</v>
      </c>
      <c r="AV159" s="109" t="s">
        <v>69</v>
      </c>
      <c r="AW159" s="193">
        <v>0</v>
      </c>
      <c r="AX159" s="109" t="s">
        <v>69</v>
      </c>
      <c r="AY159" s="177">
        <f t="shared" si="8"/>
        <v>196900</v>
      </c>
      <c r="AZ159" s="177">
        <f t="shared" si="9"/>
        <v>209274.38</v>
      </c>
      <c r="BA159" s="93" t="s">
        <v>74</v>
      </c>
      <c r="BB159" s="177">
        <v>0</v>
      </c>
      <c r="BC159" s="177">
        <v>0</v>
      </c>
      <c r="BD159" s="177">
        <v>0</v>
      </c>
      <c r="BE159" s="177">
        <v>0</v>
      </c>
      <c r="BF159" s="177">
        <v>0</v>
      </c>
      <c r="BG159" s="177">
        <v>0</v>
      </c>
    </row>
    <row r="160" spans="1:59" s="89" customFormat="1" ht="63" hidden="1" x14ac:dyDescent="0.25">
      <c r="A160" s="28" t="s">
        <v>84</v>
      </c>
      <c r="B160" s="90">
        <v>9</v>
      </c>
      <c r="C160" s="90">
        <v>1</v>
      </c>
      <c r="D160" s="28" t="s">
        <v>961</v>
      </c>
      <c r="E160" s="91" t="s">
        <v>74</v>
      </c>
      <c r="F160" s="90" t="s">
        <v>85</v>
      </c>
      <c r="G160" s="91" t="s">
        <v>67</v>
      </c>
      <c r="H160" s="28">
        <v>21701</v>
      </c>
      <c r="I160" s="28" t="s">
        <v>958</v>
      </c>
      <c r="J160" s="28">
        <v>23310000</v>
      </c>
      <c r="K160" s="90" t="s">
        <v>964</v>
      </c>
      <c r="L160" s="92" t="s">
        <v>906</v>
      </c>
      <c r="M160" s="28" t="s">
        <v>70</v>
      </c>
      <c r="N160" s="93" t="s">
        <v>965</v>
      </c>
      <c r="O160" s="93" t="s">
        <v>85</v>
      </c>
      <c r="P160" s="160" t="s">
        <v>145</v>
      </c>
      <c r="Q160" s="160">
        <v>10</v>
      </c>
      <c r="R160" s="160">
        <v>10</v>
      </c>
      <c r="S160" s="160">
        <v>10</v>
      </c>
      <c r="T160" s="160">
        <v>10</v>
      </c>
      <c r="U160" s="166" t="s">
        <v>80</v>
      </c>
      <c r="V160" s="160" t="s">
        <v>74</v>
      </c>
      <c r="W160" s="177">
        <v>0</v>
      </c>
      <c r="X160" s="177">
        <v>122019.67</v>
      </c>
      <c r="Y160" s="177">
        <v>0</v>
      </c>
      <c r="Z160" s="177">
        <v>23323.21</v>
      </c>
      <c r="AA160" s="179">
        <v>19700</v>
      </c>
      <c r="AB160" s="76" t="s">
        <v>903</v>
      </c>
      <c r="AC160" s="179">
        <v>13000</v>
      </c>
      <c r="AD160" s="76" t="s">
        <v>904</v>
      </c>
      <c r="AE160" s="179">
        <v>0</v>
      </c>
      <c r="AF160" s="183">
        <v>0</v>
      </c>
      <c r="AG160" s="77" t="s">
        <v>69</v>
      </c>
      <c r="AH160" s="183">
        <v>13000</v>
      </c>
      <c r="AI160" s="77" t="s">
        <v>904</v>
      </c>
      <c r="AJ160" s="183">
        <v>0</v>
      </c>
      <c r="AK160" s="187">
        <v>0</v>
      </c>
      <c r="AL160" s="78" t="s">
        <v>69</v>
      </c>
      <c r="AM160" s="187">
        <v>13000</v>
      </c>
      <c r="AN160" s="78" t="s">
        <v>904</v>
      </c>
      <c r="AO160" s="187">
        <v>0</v>
      </c>
      <c r="AP160" s="191">
        <v>0</v>
      </c>
      <c r="AQ160" s="94" t="s">
        <v>69</v>
      </c>
      <c r="AR160" s="191">
        <v>13000</v>
      </c>
      <c r="AS160" s="108" t="s">
        <v>904</v>
      </c>
      <c r="AT160" s="192">
        <v>0</v>
      </c>
      <c r="AU160" s="193">
        <v>0</v>
      </c>
      <c r="AV160" s="109" t="s">
        <v>69</v>
      </c>
      <c r="AW160" s="193">
        <v>0</v>
      </c>
      <c r="AX160" s="109" t="s">
        <v>69</v>
      </c>
      <c r="AY160" s="177">
        <f t="shared" si="8"/>
        <v>19700</v>
      </c>
      <c r="AZ160" s="177">
        <f t="shared" si="9"/>
        <v>197342.88</v>
      </c>
      <c r="BA160" s="93" t="s">
        <v>74</v>
      </c>
      <c r="BB160" s="177">
        <v>0</v>
      </c>
      <c r="BC160" s="177">
        <v>0</v>
      </c>
      <c r="BD160" s="177">
        <v>0</v>
      </c>
      <c r="BE160" s="177">
        <v>0</v>
      </c>
      <c r="BF160" s="177">
        <v>0</v>
      </c>
      <c r="BG160" s="177">
        <v>0</v>
      </c>
    </row>
    <row r="161" spans="1:59" s="89" customFormat="1" ht="78.75" hidden="1" x14ac:dyDescent="0.25">
      <c r="A161" s="28" t="s">
        <v>84</v>
      </c>
      <c r="B161" s="90">
        <v>9</v>
      </c>
      <c r="C161" s="90">
        <v>1</v>
      </c>
      <c r="D161" s="28" t="s">
        <v>970</v>
      </c>
      <c r="E161" s="91" t="s">
        <v>74</v>
      </c>
      <c r="F161" s="90" t="s">
        <v>971</v>
      </c>
      <c r="G161" s="91" t="s">
        <v>67</v>
      </c>
      <c r="H161" s="28">
        <v>21701</v>
      </c>
      <c r="I161" s="28" t="s">
        <v>958</v>
      </c>
      <c r="J161" s="28">
        <v>23310000</v>
      </c>
      <c r="K161" s="90" t="s">
        <v>972</v>
      </c>
      <c r="L161" s="92" t="s">
        <v>973</v>
      </c>
      <c r="M161" s="28" t="s">
        <v>77</v>
      </c>
      <c r="N161" s="93" t="s">
        <v>974</v>
      </c>
      <c r="O161" s="93" t="s">
        <v>971</v>
      </c>
      <c r="P161" s="160" t="s">
        <v>145</v>
      </c>
      <c r="Q161" s="160">
        <v>10</v>
      </c>
      <c r="R161" s="160">
        <v>10</v>
      </c>
      <c r="S161" s="160">
        <v>10</v>
      </c>
      <c r="T161" s="160">
        <v>10</v>
      </c>
      <c r="U161" s="166" t="s">
        <v>80</v>
      </c>
      <c r="V161" s="160" t="s">
        <v>74</v>
      </c>
      <c r="W161" s="177">
        <v>272.7</v>
      </c>
      <c r="X161" s="177">
        <v>3932.85</v>
      </c>
      <c r="Y161" s="177">
        <v>0</v>
      </c>
      <c r="Z161" s="177">
        <v>22000</v>
      </c>
      <c r="AA161" s="179">
        <v>61000</v>
      </c>
      <c r="AB161" s="76" t="s">
        <v>903</v>
      </c>
      <c r="AC161" s="179">
        <v>1800</v>
      </c>
      <c r="AD161" s="76" t="s">
        <v>904</v>
      </c>
      <c r="AE161" s="179">
        <v>0</v>
      </c>
      <c r="AF161" s="183">
        <v>0</v>
      </c>
      <c r="AG161" s="77" t="s">
        <v>69</v>
      </c>
      <c r="AH161" s="183">
        <v>1800</v>
      </c>
      <c r="AI161" s="77" t="s">
        <v>904</v>
      </c>
      <c r="AJ161" s="183">
        <v>0</v>
      </c>
      <c r="AK161" s="187">
        <v>0</v>
      </c>
      <c r="AL161" s="78" t="s">
        <v>69</v>
      </c>
      <c r="AM161" s="187">
        <v>1800</v>
      </c>
      <c r="AN161" s="78" t="s">
        <v>904</v>
      </c>
      <c r="AO161" s="187">
        <v>0</v>
      </c>
      <c r="AP161" s="191">
        <v>0</v>
      </c>
      <c r="AQ161" s="94" t="s">
        <v>69</v>
      </c>
      <c r="AR161" s="191">
        <v>1800</v>
      </c>
      <c r="AS161" s="108" t="s">
        <v>904</v>
      </c>
      <c r="AT161" s="192">
        <v>0</v>
      </c>
      <c r="AU161" s="193">
        <v>0</v>
      </c>
      <c r="AV161" s="109" t="s">
        <v>69</v>
      </c>
      <c r="AW161" s="193">
        <v>0</v>
      </c>
      <c r="AX161" s="109" t="s">
        <v>69</v>
      </c>
      <c r="AY161" s="177">
        <f t="shared" si="8"/>
        <v>61272.7</v>
      </c>
      <c r="AZ161" s="177">
        <f t="shared" si="9"/>
        <v>33132.85</v>
      </c>
      <c r="BA161" s="93" t="s">
        <v>74</v>
      </c>
      <c r="BB161" s="177">
        <v>0</v>
      </c>
      <c r="BC161" s="177">
        <v>0</v>
      </c>
      <c r="BD161" s="177">
        <v>0</v>
      </c>
      <c r="BE161" s="177">
        <v>0</v>
      </c>
      <c r="BF161" s="177">
        <v>0</v>
      </c>
      <c r="BG161" s="177">
        <v>0</v>
      </c>
    </row>
    <row r="162" spans="1:59" s="89" customFormat="1" ht="78.75" hidden="1" x14ac:dyDescent="0.25">
      <c r="A162" s="28" t="s">
        <v>84</v>
      </c>
      <c r="B162" s="90">
        <v>9</v>
      </c>
      <c r="C162" s="90">
        <v>1</v>
      </c>
      <c r="D162" s="28" t="s">
        <v>970</v>
      </c>
      <c r="E162" s="91" t="s">
        <v>74</v>
      </c>
      <c r="F162" s="90" t="s">
        <v>971</v>
      </c>
      <c r="G162" s="91" t="s">
        <v>67</v>
      </c>
      <c r="H162" s="28">
        <v>21701</v>
      </c>
      <c r="I162" s="28" t="s">
        <v>958</v>
      </c>
      <c r="J162" s="28">
        <v>23310000</v>
      </c>
      <c r="K162" s="90" t="s">
        <v>975</v>
      </c>
      <c r="L162" s="92" t="s">
        <v>976</v>
      </c>
      <c r="M162" s="28" t="s">
        <v>70</v>
      </c>
      <c r="N162" s="93" t="s">
        <v>977</v>
      </c>
      <c r="O162" s="93" t="s">
        <v>971</v>
      </c>
      <c r="P162" s="160" t="s">
        <v>145</v>
      </c>
      <c r="Q162" s="160">
        <v>10</v>
      </c>
      <c r="R162" s="160">
        <v>10</v>
      </c>
      <c r="S162" s="160">
        <v>10</v>
      </c>
      <c r="T162" s="160">
        <v>10</v>
      </c>
      <c r="U162" s="166" t="s">
        <v>80</v>
      </c>
      <c r="V162" s="160" t="s">
        <v>74</v>
      </c>
      <c r="W162" s="177">
        <v>2726.98</v>
      </c>
      <c r="X162" s="177">
        <v>10097.69</v>
      </c>
      <c r="Y162" s="177">
        <v>0</v>
      </c>
      <c r="Z162" s="177">
        <v>21481</v>
      </c>
      <c r="AA162" s="179">
        <v>6100</v>
      </c>
      <c r="AB162" s="76" t="s">
        <v>903</v>
      </c>
      <c r="AC162" s="179">
        <v>1800</v>
      </c>
      <c r="AD162" s="76" t="s">
        <v>904</v>
      </c>
      <c r="AE162" s="179">
        <v>0</v>
      </c>
      <c r="AF162" s="183">
        <v>0</v>
      </c>
      <c r="AG162" s="77" t="s">
        <v>69</v>
      </c>
      <c r="AH162" s="183">
        <v>1800</v>
      </c>
      <c r="AI162" s="77" t="s">
        <v>904</v>
      </c>
      <c r="AJ162" s="183">
        <v>0</v>
      </c>
      <c r="AK162" s="187">
        <v>0</v>
      </c>
      <c r="AL162" s="78" t="s">
        <v>69</v>
      </c>
      <c r="AM162" s="187">
        <v>1800</v>
      </c>
      <c r="AN162" s="78" t="s">
        <v>904</v>
      </c>
      <c r="AO162" s="187">
        <v>0</v>
      </c>
      <c r="AP162" s="191">
        <v>0</v>
      </c>
      <c r="AQ162" s="94" t="s">
        <v>69</v>
      </c>
      <c r="AR162" s="191">
        <v>1800</v>
      </c>
      <c r="AS162" s="108" t="s">
        <v>904</v>
      </c>
      <c r="AT162" s="192">
        <v>0</v>
      </c>
      <c r="AU162" s="193">
        <v>0</v>
      </c>
      <c r="AV162" s="109" t="s">
        <v>69</v>
      </c>
      <c r="AW162" s="193">
        <v>0</v>
      </c>
      <c r="AX162" s="109" t="s">
        <v>69</v>
      </c>
      <c r="AY162" s="177">
        <f t="shared" si="8"/>
        <v>8826.98</v>
      </c>
      <c r="AZ162" s="177">
        <f t="shared" si="9"/>
        <v>38778.69</v>
      </c>
      <c r="BA162" s="93" t="s">
        <v>74</v>
      </c>
      <c r="BB162" s="177">
        <v>0</v>
      </c>
      <c r="BC162" s="177">
        <v>0</v>
      </c>
      <c r="BD162" s="177">
        <v>0</v>
      </c>
      <c r="BE162" s="177">
        <v>0</v>
      </c>
      <c r="BF162" s="177">
        <v>0</v>
      </c>
      <c r="BG162" s="177">
        <v>0</v>
      </c>
    </row>
    <row r="163" spans="1:59" s="89" customFormat="1" ht="47.25" hidden="1" x14ac:dyDescent="0.25">
      <c r="A163" s="28" t="s">
        <v>84</v>
      </c>
      <c r="B163" s="90">
        <v>9</v>
      </c>
      <c r="C163" s="90">
        <v>1</v>
      </c>
      <c r="D163" s="28" t="s">
        <v>978</v>
      </c>
      <c r="E163" s="91" t="s">
        <v>74</v>
      </c>
      <c r="F163" s="90" t="s">
        <v>979</v>
      </c>
      <c r="G163" s="91" t="s">
        <v>67</v>
      </c>
      <c r="H163" s="28">
        <v>21701</v>
      </c>
      <c r="I163" s="28" t="s">
        <v>958</v>
      </c>
      <c r="J163" s="28" t="s">
        <v>69</v>
      </c>
      <c r="K163" s="90" t="s">
        <v>69</v>
      </c>
      <c r="L163" s="92" t="s">
        <v>69</v>
      </c>
      <c r="M163" s="28" t="s">
        <v>70</v>
      </c>
      <c r="N163" s="93" t="s">
        <v>980</v>
      </c>
      <c r="O163" s="93" t="s">
        <v>981</v>
      </c>
      <c r="P163" s="160" t="s">
        <v>145</v>
      </c>
      <c r="Q163" s="160">
        <v>8</v>
      </c>
      <c r="R163" s="160">
        <v>8</v>
      </c>
      <c r="S163" s="160">
        <v>8</v>
      </c>
      <c r="T163" s="160">
        <v>8</v>
      </c>
      <c r="U163" s="166" t="s">
        <v>80</v>
      </c>
      <c r="V163" s="160" t="s">
        <v>74</v>
      </c>
      <c r="W163" s="177">
        <v>0</v>
      </c>
      <c r="X163" s="177">
        <v>3291.98</v>
      </c>
      <c r="Y163" s="177">
        <v>0</v>
      </c>
      <c r="Z163" s="177">
        <v>500</v>
      </c>
      <c r="AA163" s="179">
        <v>0</v>
      </c>
      <c r="AB163" s="76" t="s">
        <v>69</v>
      </c>
      <c r="AC163" s="179">
        <v>500</v>
      </c>
      <c r="AD163" s="76" t="s">
        <v>898</v>
      </c>
      <c r="AE163" s="179">
        <v>0</v>
      </c>
      <c r="AF163" s="183">
        <v>0</v>
      </c>
      <c r="AG163" s="77" t="s">
        <v>69</v>
      </c>
      <c r="AH163" s="183">
        <v>500</v>
      </c>
      <c r="AI163" s="77" t="s">
        <v>898</v>
      </c>
      <c r="AJ163" s="183">
        <v>0</v>
      </c>
      <c r="AK163" s="187">
        <v>0</v>
      </c>
      <c r="AL163" s="78" t="s">
        <v>69</v>
      </c>
      <c r="AM163" s="187">
        <v>500</v>
      </c>
      <c r="AN163" s="78" t="s">
        <v>898</v>
      </c>
      <c r="AO163" s="187">
        <v>0</v>
      </c>
      <c r="AP163" s="191">
        <v>0</v>
      </c>
      <c r="AQ163" s="94" t="s">
        <v>69</v>
      </c>
      <c r="AR163" s="191">
        <v>500</v>
      </c>
      <c r="AS163" s="108" t="s">
        <v>898</v>
      </c>
      <c r="AT163" s="192">
        <v>0</v>
      </c>
      <c r="AU163" s="193">
        <v>0</v>
      </c>
      <c r="AV163" s="109" t="s">
        <v>69</v>
      </c>
      <c r="AW163" s="193">
        <v>0</v>
      </c>
      <c r="AX163" s="109" t="s">
        <v>69</v>
      </c>
      <c r="AY163" s="177">
        <f t="shared" si="8"/>
        <v>0</v>
      </c>
      <c r="AZ163" s="177">
        <f t="shared" si="9"/>
        <v>5791.98</v>
      </c>
      <c r="BA163" s="93" t="s">
        <v>74</v>
      </c>
      <c r="BB163" s="177">
        <v>0</v>
      </c>
      <c r="BC163" s="177">
        <v>0</v>
      </c>
      <c r="BD163" s="177">
        <v>0</v>
      </c>
      <c r="BE163" s="177">
        <v>0</v>
      </c>
      <c r="BF163" s="177">
        <v>0</v>
      </c>
      <c r="BG163" s="177">
        <v>0</v>
      </c>
    </row>
    <row r="164" spans="1:59" s="89" customFormat="1" ht="47.25" hidden="1" x14ac:dyDescent="0.25">
      <c r="A164" s="28" t="s">
        <v>84</v>
      </c>
      <c r="B164" s="90">
        <v>9</v>
      </c>
      <c r="C164" s="90">
        <v>1</v>
      </c>
      <c r="D164" s="28" t="s">
        <v>982</v>
      </c>
      <c r="E164" s="91" t="s">
        <v>74</v>
      </c>
      <c r="F164" s="90" t="s">
        <v>72</v>
      </c>
      <c r="G164" s="91" t="s">
        <v>67</v>
      </c>
      <c r="H164" s="28">
        <v>21702</v>
      </c>
      <c r="I164" s="28" t="s">
        <v>532</v>
      </c>
      <c r="J164" s="28" t="s">
        <v>69</v>
      </c>
      <c r="K164" s="90" t="s">
        <v>69</v>
      </c>
      <c r="L164" s="92" t="s">
        <v>69</v>
      </c>
      <c r="M164" s="28" t="s">
        <v>70</v>
      </c>
      <c r="N164" s="93" t="s">
        <v>983</v>
      </c>
      <c r="O164" s="93" t="s">
        <v>66</v>
      </c>
      <c r="P164" s="160" t="s">
        <v>145</v>
      </c>
      <c r="Q164" s="160">
        <v>8</v>
      </c>
      <c r="R164" s="160">
        <v>8</v>
      </c>
      <c r="S164" s="160">
        <v>8</v>
      </c>
      <c r="T164" s="160">
        <v>8</v>
      </c>
      <c r="U164" s="166" t="s">
        <v>80</v>
      </c>
      <c r="V164" s="160" t="s">
        <v>74</v>
      </c>
      <c r="W164" s="177">
        <v>0</v>
      </c>
      <c r="X164" s="177">
        <v>173367.21</v>
      </c>
      <c r="Y164" s="177">
        <v>0</v>
      </c>
      <c r="Z164" s="177">
        <v>6068.62</v>
      </c>
      <c r="AA164" s="179">
        <v>0</v>
      </c>
      <c r="AB164" s="76" t="s">
        <v>69</v>
      </c>
      <c r="AC164" s="179">
        <v>5000</v>
      </c>
      <c r="AD164" s="76" t="s">
        <v>898</v>
      </c>
      <c r="AE164" s="179">
        <v>0</v>
      </c>
      <c r="AF164" s="183">
        <v>0</v>
      </c>
      <c r="AG164" s="77" t="s">
        <v>69</v>
      </c>
      <c r="AH164" s="183">
        <v>5000</v>
      </c>
      <c r="AI164" s="77" t="s">
        <v>898</v>
      </c>
      <c r="AJ164" s="183">
        <v>0</v>
      </c>
      <c r="AK164" s="187">
        <v>0</v>
      </c>
      <c r="AL164" s="78" t="s">
        <v>69</v>
      </c>
      <c r="AM164" s="187">
        <v>5000</v>
      </c>
      <c r="AN164" s="78" t="s">
        <v>898</v>
      </c>
      <c r="AO164" s="187">
        <v>0</v>
      </c>
      <c r="AP164" s="191">
        <v>0</v>
      </c>
      <c r="AQ164" s="94" t="s">
        <v>69</v>
      </c>
      <c r="AR164" s="191">
        <v>5000</v>
      </c>
      <c r="AS164" s="108" t="s">
        <v>898</v>
      </c>
      <c r="AT164" s="192">
        <v>0</v>
      </c>
      <c r="AU164" s="193">
        <v>0</v>
      </c>
      <c r="AV164" s="109" t="s">
        <v>69</v>
      </c>
      <c r="AW164" s="193">
        <v>0</v>
      </c>
      <c r="AX164" s="109" t="s">
        <v>69</v>
      </c>
      <c r="AY164" s="177">
        <f t="shared" si="8"/>
        <v>0</v>
      </c>
      <c r="AZ164" s="177">
        <f t="shared" si="9"/>
        <v>199435.83</v>
      </c>
      <c r="BA164" s="93" t="s">
        <v>74</v>
      </c>
      <c r="BB164" s="177">
        <v>0</v>
      </c>
      <c r="BC164" s="177">
        <v>0</v>
      </c>
      <c r="BD164" s="177">
        <v>0</v>
      </c>
      <c r="BE164" s="177">
        <v>0</v>
      </c>
      <c r="BF164" s="177">
        <v>0</v>
      </c>
      <c r="BG164" s="177">
        <v>0</v>
      </c>
    </row>
    <row r="165" spans="1:59" s="89" customFormat="1" ht="47.25" hidden="1" x14ac:dyDescent="0.25">
      <c r="A165" s="28" t="s">
        <v>84</v>
      </c>
      <c r="B165" s="90">
        <v>9</v>
      </c>
      <c r="C165" s="90">
        <v>1</v>
      </c>
      <c r="D165" s="28" t="s">
        <v>984</v>
      </c>
      <c r="E165" s="91" t="s">
        <v>74</v>
      </c>
      <c r="F165" s="90" t="s">
        <v>85</v>
      </c>
      <c r="G165" s="91" t="s">
        <v>67</v>
      </c>
      <c r="H165" s="28">
        <v>21702</v>
      </c>
      <c r="I165" s="28" t="s">
        <v>532</v>
      </c>
      <c r="J165" s="28" t="s">
        <v>69</v>
      </c>
      <c r="K165" s="90" t="s">
        <v>69</v>
      </c>
      <c r="L165" s="92" t="s">
        <v>69</v>
      </c>
      <c r="M165" s="28" t="s">
        <v>77</v>
      </c>
      <c r="N165" s="93" t="s">
        <v>985</v>
      </c>
      <c r="O165" s="93" t="s">
        <v>85</v>
      </c>
      <c r="P165" s="160" t="s">
        <v>145</v>
      </c>
      <c r="Q165" s="160">
        <v>10</v>
      </c>
      <c r="R165" s="160">
        <v>10</v>
      </c>
      <c r="S165" s="160">
        <v>10</v>
      </c>
      <c r="T165" s="160">
        <v>10</v>
      </c>
      <c r="U165" s="166" t="s">
        <v>80</v>
      </c>
      <c r="V165" s="160" t="s">
        <v>74</v>
      </c>
      <c r="W165" s="177">
        <v>0</v>
      </c>
      <c r="X165" s="177">
        <v>136413.04999999999</v>
      </c>
      <c r="Y165" s="177">
        <v>0</v>
      </c>
      <c r="Z165" s="177">
        <v>9000</v>
      </c>
      <c r="AA165" s="179">
        <v>0</v>
      </c>
      <c r="AB165" s="76" t="s">
        <v>69</v>
      </c>
      <c r="AC165" s="179">
        <v>13000</v>
      </c>
      <c r="AD165" s="76" t="s">
        <v>904</v>
      </c>
      <c r="AE165" s="179">
        <v>0</v>
      </c>
      <c r="AF165" s="183">
        <v>0</v>
      </c>
      <c r="AG165" s="77" t="s">
        <v>69</v>
      </c>
      <c r="AH165" s="183">
        <v>13000</v>
      </c>
      <c r="AI165" s="77" t="s">
        <v>904</v>
      </c>
      <c r="AJ165" s="183">
        <v>0</v>
      </c>
      <c r="AK165" s="187">
        <v>0</v>
      </c>
      <c r="AL165" s="78" t="s">
        <v>69</v>
      </c>
      <c r="AM165" s="187">
        <v>13000</v>
      </c>
      <c r="AN165" s="78" t="s">
        <v>904</v>
      </c>
      <c r="AO165" s="187">
        <v>0</v>
      </c>
      <c r="AP165" s="191">
        <v>0</v>
      </c>
      <c r="AQ165" s="94" t="s">
        <v>69</v>
      </c>
      <c r="AR165" s="191">
        <v>13000</v>
      </c>
      <c r="AS165" s="108" t="s">
        <v>904</v>
      </c>
      <c r="AT165" s="192">
        <v>0</v>
      </c>
      <c r="AU165" s="193">
        <v>0</v>
      </c>
      <c r="AV165" s="109" t="s">
        <v>69</v>
      </c>
      <c r="AW165" s="193">
        <v>0</v>
      </c>
      <c r="AX165" s="109" t="s">
        <v>69</v>
      </c>
      <c r="AY165" s="177">
        <f t="shared" si="8"/>
        <v>0</v>
      </c>
      <c r="AZ165" s="177">
        <f t="shared" si="9"/>
        <v>197413.05</v>
      </c>
      <c r="BA165" s="93" t="s">
        <v>74</v>
      </c>
      <c r="BB165" s="177">
        <v>0</v>
      </c>
      <c r="BC165" s="177">
        <v>0</v>
      </c>
      <c r="BD165" s="177">
        <v>0</v>
      </c>
      <c r="BE165" s="177">
        <v>0</v>
      </c>
      <c r="BF165" s="177">
        <v>0</v>
      </c>
      <c r="BG165" s="177">
        <v>0</v>
      </c>
    </row>
    <row r="166" spans="1:59" s="89" customFormat="1" ht="47.25" hidden="1" x14ac:dyDescent="0.25">
      <c r="A166" s="28" t="s">
        <v>84</v>
      </c>
      <c r="B166" s="90">
        <v>9</v>
      </c>
      <c r="C166" s="90">
        <v>1</v>
      </c>
      <c r="D166" s="28" t="s">
        <v>984</v>
      </c>
      <c r="E166" s="91" t="s">
        <v>74</v>
      </c>
      <c r="F166" s="90" t="s">
        <v>85</v>
      </c>
      <c r="G166" s="91" t="s">
        <v>67</v>
      </c>
      <c r="H166" s="28">
        <v>21702</v>
      </c>
      <c r="I166" s="28" t="s">
        <v>532</v>
      </c>
      <c r="J166" s="28" t="s">
        <v>69</v>
      </c>
      <c r="K166" s="90" t="s">
        <v>69</v>
      </c>
      <c r="L166" s="92" t="s">
        <v>69</v>
      </c>
      <c r="M166" s="28" t="s">
        <v>70</v>
      </c>
      <c r="N166" s="93" t="s">
        <v>986</v>
      </c>
      <c r="O166" s="93" t="s">
        <v>85</v>
      </c>
      <c r="P166" s="160" t="s">
        <v>145</v>
      </c>
      <c r="Q166" s="160">
        <v>10</v>
      </c>
      <c r="R166" s="160">
        <v>10</v>
      </c>
      <c r="S166" s="160">
        <v>10</v>
      </c>
      <c r="T166" s="160">
        <v>10</v>
      </c>
      <c r="U166" s="166" t="s">
        <v>80</v>
      </c>
      <c r="V166" s="160" t="s">
        <v>74</v>
      </c>
      <c r="W166" s="177">
        <v>0</v>
      </c>
      <c r="X166" s="177">
        <v>244750.03</v>
      </c>
      <c r="Y166" s="177">
        <v>0</v>
      </c>
      <c r="Z166" s="177">
        <v>13629.529999999999</v>
      </c>
      <c r="AA166" s="179">
        <v>0</v>
      </c>
      <c r="AB166" s="76" t="s">
        <v>69</v>
      </c>
      <c r="AC166" s="179">
        <v>13000</v>
      </c>
      <c r="AD166" s="76" t="s">
        <v>904</v>
      </c>
      <c r="AE166" s="179">
        <v>0</v>
      </c>
      <c r="AF166" s="183">
        <v>0</v>
      </c>
      <c r="AG166" s="77" t="s">
        <v>69</v>
      </c>
      <c r="AH166" s="183">
        <v>13000</v>
      </c>
      <c r="AI166" s="77" t="s">
        <v>904</v>
      </c>
      <c r="AJ166" s="183">
        <v>0</v>
      </c>
      <c r="AK166" s="187">
        <v>0</v>
      </c>
      <c r="AL166" s="78" t="s">
        <v>69</v>
      </c>
      <c r="AM166" s="187">
        <v>13000</v>
      </c>
      <c r="AN166" s="78" t="s">
        <v>904</v>
      </c>
      <c r="AO166" s="187">
        <v>0</v>
      </c>
      <c r="AP166" s="191">
        <v>0</v>
      </c>
      <c r="AQ166" s="94" t="s">
        <v>69</v>
      </c>
      <c r="AR166" s="191">
        <v>13000</v>
      </c>
      <c r="AS166" s="108" t="s">
        <v>904</v>
      </c>
      <c r="AT166" s="192">
        <v>0</v>
      </c>
      <c r="AU166" s="193">
        <v>0</v>
      </c>
      <c r="AV166" s="109" t="s">
        <v>69</v>
      </c>
      <c r="AW166" s="193">
        <v>0</v>
      </c>
      <c r="AX166" s="109" t="s">
        <v>69</v>
      </c>
      <c r="AY166" s="177">
        <f t="shared" si="8"/>
        <v>0</v>
      </c>
      <c r="AZ166" s="177">
        <f t="shared" si="9"/>
        <v>310379.56</v>
      </c>
      <c r="BA166" s="93" t="s">
        <v>74</v>
      </c>
      <c r="BB166" s="177">
        <v>0</v>
      </c>
      <c r="BC166" s="177">
        <v>0</v>
      </c>
      <c r="BD166" s="177">
        <v>0</v>
      </c>
      <c r="BE166" s="177">
        <v>0</v>
      </c>
      <c r="BF166" s="177">
        <v>0</v>
      </c>
      <c r="BG166" s="177">
        <v>0</v>
      </c>
    </row>
    <row r="167" spans="1:59" s="89" customFormat="1" ht="47.25" hidden="1" x14ac:dyDescent="0.25">
      <c r="A167" s="28" t="s">
        <v>84</v>
      </c>
      <c r="B167" s="90">
        <v>9</v>
      </c>
      <c r="C167" s="90">
        <v>1</v>
      </c>
      <c r="D167" s="28" t="s">
        <v>987</v>
      </c>
      <c r="E167" s="91" t="s">
        <v>74</v>
      </c>
      <c r="F167" s="90" t="s">
        <v>66</v>
      </c>
      <c r="G167" s="91" t="s">
        <v>67</v>
      </c>
      <c r="H167" s="28">
        <v>21801</v>
      </c>
      <c r="I167" s="28" t="s">
        <v>988</v>
      </c>
      <c r="J167" s="28" t="s">
        <v>69</v>
      </c>
      <c r="K167" s="90" t="s">
        <v>69</v>
      </c>
      <c r="L167" s="92" t="s">
        <v>69</v>
      </c>
      <c r="M167" s="28" t="s">
        <v>70</v>
      </c>
      <c r="N167" s="93" t="s">
        <v>989</v>
      </c>
      <c r="O167" s="93" t="s">
        <v>66</v>
      </c>
      <c r="P167" s="160" t="s">
        <v>145</v>
      </c>
      <c r="Q167" s="160">
        <v>8</v>
      </c>
      <c r="R167" s="160">
        <v>8</v>
      </c>
      <c r="S167" s="160">
        <v>8</v>
      </c>
      <c r="T167" s="160">
        <v>8</v>
      </c>
      <c r="U167" s="166" t="s">
        <v>80</v>
      </c>
      <c r="V167" s="160" t="s">
        <v>74</v>
      </c>
      <c r="W167" s="177">
        <v>0</v>
      </c>
      <c r="X167" s="177">
        <v>61778.11</v>
      </c>
      <c r="Y167" s="177">
        <v>0</v>
      </c>
      <c r="Z167" s="177">
        <v>3000</v>
      </c>
      <c r="AA167" s="179">
        <v>0</v>
      </c>
      <c r="AB167" s="76" t="s">
        <v>69</v>
      </c>
      <c r="AC167" s="179">
        <v>3000</v>
      </c>
      <c r="AD167" s="76" t="s">
        <v>898</v>
      </c>
      <c r="AE167" s="179">
        <v>0</v>
      </c>
      <c r="AF167" s="183">
        <v>0</v>
      </c>
      <c r="AG167" s="77" t="s">
        <v>69</v>
      </c>
      <c r="AH167" s="183">
        <v>3000</v>
      </c>
      <c r="AI167" s="77" t="s">
        <v>898</v>
      </c>
      <c r="AJ167" s="183">
        <v>0</v>
      </c>
      <c r="AK167" s="187">
        <v>0</v>
      </c>
      <c r="AL167" s="78" t="s">
        <v>69</v>
      </c>
      <c r="AM167" s="187">
        <v>3000</v>
      </c>
      <c r="AN167" s="78" t="s">
        <v>898</v>
      </c>
      <c r="AO167" s="187">
        <v>0</v>
      </c>
      <c r="AP167" s="191">
        <v>0</v>
      </c>
      <c r="AQ167" s="94" t="s">
        <v>69</v>
      </c>
      <c r="AR167" s="191">
        <v>3000</v>
      </c>
      <c r="AS167" s="108" t="s">
        <v>898</v>
      </c>
      <c r="AT167" s="192">
        <v>0</v>
      </c>
      <c r="AU167" s="193">
        <v>0</v>
      </c>
      <c r="AV167" s="109" t="s">
        <v>69</v>
      </c>
      <c r="AW167" s="193">
        <v>0</v>
      </c>
      <c r="AX167" s="109" t="s">
        <v>69</v>
      </c>
      <c r="AY167" s="177">
        <f t="shared" si="8"/>
        <v>0</v>
      </c>
      <c r="AZ167" s="177">
        <f t="shared" si="9"/>
        <v>76778.11</v>
      </c>
      <c r="BA167" s="93" t="s">
        <v>74</v>
      </c>
      <c r="BB167" s="177">
        <v>0</v>
      </c>
      <c r="BC167" s="177">
        <v>0</v>
      </c>
      <c r="BD167" s="177">
        <v>0</v>
      </c>
      <c r="BE167" s="177">
        <v>0</v>
      </c>
      <c r="BF167" s="177">
        <v>0</v>
      </c>
      <c r="BG167" s="177">
        <v>0</v>
      </c>
    </row>
    <row r="168" spans="1:59" s="89" customFormat="1" ht="78.75" hidden="1" x14ac:dyDescent="0.25">
      <c r="A168" s="28" t="s">
        <v>84</v>
      </c>
      <c r="B168" s="90">
        <v>9</v>
      </c>
      <c r="C168" s="90">
        <v>1</v>
      </c>
      <c r="D168" s="28" t="s">
        <v>990</v>
      </c>
      <c r="E168" s="91" t="s">
        <v>74</v>
      </c>
      <c r="F168" s="90" t="s">
        <v>85</v>
      </c>
      <c r="G168" s="91" t="s">
        <v>67</v>
      </c>
      <c r="H168" s="28">
        <v>21801</v>
      </c>
      <c r="I168" s="28" t="s">
        <v>988</v>
      </c>
      <c r="J168" s="28">
        <v>23310000</v>
      </c>
      <c r="K168" s="90" t="s">
        <v>991</v>
      </c>
      <c r="L168" s="92" t="s">
        <v>973</v>
      </c>
      <c r="M168" s="28" t="s">
        <v>77</v>
      </c>
      <c r="N168" s="93" t="s">
        <v>992</v>
      </c>
      <c r="O168" s="93" t="s">
        <v>85</v>
      </c>
      <c r="P168" s="160" t="s">
        <v>145</v>
      </c>
      <c r="Q168" s="160">
        <v>10</v>
      </c>
      <c r="R168" s="160">
        <v>10</v>
      </c>
      <c r="S168" s="160">
        <v>10</v>
      </c>
      <c r="T168" s="160">
        <v>10</v>
      </c>
      <c r="U168" s="166" t="s">
        <v>80</v>
      </c>
      <c r="V168" s="160" t="s">
        <v>74</v>
      </c>
      <c r="W168" s="177">
        <v>2522.46</v>
      </c>
      <c r="X168" s="177">
        <v>118817.96</v>
      </c>
      <c r="Y168" s="177">
        <v>150500</v>
      </c>
      <c r="Z168" s="177">
        <v>21525.78</v>
      </c>
      <c r="AA168" s="179">
        <v>41400</v>
      </c>
      <c r="AB168" s="76" t="s">
        <v>903</v>
      </c>
      <c r="AC168" s="179">
        <v>8500</v>
      </c>
      <c r="AD168" s="76" t="s">
        <v>904</v>
      </c>
      <c r="AE168" s="179">
        <v>0</v>
      </c>
      <c r="AF168" s="183">
        <v>0</v>
      </c>
      <c r="AG168" s="77" t="s">
        <v>69</v>
      </c>
      <c r="AH168" s="183">
        <v>8500</v>
      </c>
      <c r="AI168" s="77" t="s">
        <v>904</v>
      </c>
      <c r="AJ168" s="183">
        <v>0</v>
      </c>
      <c r="AK168" s="187">
        <v>0</v>
      </c>
      <c r="AL168" s="78" t="s">
        <v>69</v>
      </c>
      <c r="AM168" s="187">
        <v>8500</v>
      </c>
      <c r="AN168" s="78" t="s">
        <v>904</v>
      </c>
      <c r="AO168" s="187">
        <v>0</v>
      </c>
      <c r="AP168" s="191">
        <v>0</v>
      </c>
      <c r="AQ168" s="94" t="s">
        <v>69</v>
      </c>
      <c r="AR168" s="191">
        <v>8500</v>
      </c>
      <c r="AS168" s="108" t="s">
        <v>904</v>
      </c>
      <c r="AT168" s="192">
        <v>0</v>
      </c>
      <c r="AU168" s="193">
        <v>0</v>
      </c>
      <c r="AV168" s="109" t="s">
        <v>69</v>
      </c>
      <c r="AW168" s="193">
        <v>0</v>
      </c>
      <c r="AX168" s="109" t="s">
        <v>69</v>
      </c>
      <c r="AY168" s="177">
        <f t="shared" si="8"/>
        <v>194422.46</v>
      </c>
      <c r="AZ168" s="177">
        <f t="shared" si="9"/>
        <v>174343.74</v>
      </c>
      <c r="BA168" s="93" t="s">
        <v>74</v>
      </c>
      <c r="BB168" s="177">
        <v>0</v>
      </c>
      <c r="BC168" s="177">
        <v>0</v>
      </c>
      <c r="BD168" s="177">
        <v>0</v>
      </c>
      <c r="BE168" s="177">
        <v>0</v>
      </c>
      <c r="BF168" s="177">
        <v>0</v>
      </c>
      <c r="BG168" s="177">
        <v>0</v>
      </c>
    </row>
    <row r="169" spans="1:59" s="89" customFormat="1" ht="78.75" hidden="1" x14ac:dyDescent="0.25">
      <c r="A169" s="28" t="s">
        <v>84</v>
      </c>
      <c r="B169" s="90">
        <v>9</v>
      </c>
      <c r="C169" s="90">
        <v>1</v>
      </c>
      <c r="D169" s="28" t="s">
        <v>990</v>
      </c>
      <c r="E169" s="91" t="s">
        <v>74</v>
      </c>
      <c r="F169" s="90" t="s">
        <v>85</v>
      </c>
      <c r="G169" s="91" t="s">
        <v>67</v>
      </c>
      <c r="H169" s="28">
        <v>21801</v>
      </c>
      <c r="I169" s="28" t="s">
        <v>988</v>
      </c>
      <c r="J169" s="28">
        <v>23310000</v>
      </c>
      <c r="K169" s="90" t="s">
        <v>993</v>
      </c>
      <c r="L169" s="92" t="s">
        <v>976</v>
      </c>
      <c r="M169" s="28" t="s">
        <v>70</v>
      </c>
      <c r="N169" s="93" t="s">
        <v>994</v>
      </c>
      <c r="O169" s="93" t="s">
        <v>85</v>
      </c>
      <c r="P169" s="160" t="s">
        <v>145</v>
      </c>
      <c r="Q169" s="160">
        <v>10</v>
      </c>
      <c r="R169" s="160">
        <v>10</v>
      </c>
      <c r="S169" s="160">
        <v>10</v>
      </c>
      <c r="T169" s="160">
        <v>10</v>
      </c>
      <c r="U169" s="166" t="s">
        <v>80</v>
      </c>
      <c r="V169" s="160" t="s">
        <v>74</v>
      </c>
      <c r="W169" s="177">
        <v>25224.560000000001</v>
      </c>
      <c r="X169" s="177">
        <v>195633.78</v>
      </c>
      <c r="Y169" s="177">
        <v>15000</v>
      </c>
      <c r="Z169" s="177">
        <v>72355</v>
      </c>
      <c r="AA169" s="179">
        <v>4100</v>
      </c>
      <c r="AB169" s="76" t="s">
        <v>903</v>
      </c>
      <c r="AC169" s="179">
        <v>8500</v>
      </c>
      <c r="AD169" s="76" t="s">
        <v>904</v>
      </c>
      <c r="AE169" s="179">
        <v>0</v>
      </c>
      <c r="AF169" s="183">
        <v>0</v>
      </c>
      <c r="AG169" s="77" t="s">
        <v>69</v>
      </c>
      <c r="AH169" s="183">
        <v>8500</v>
      </c>
      <c r="AI169" s="77" t="s">
        <v>904</v>
      </c>
      <c r="AJ169" s="183">
        <v>0</v>
      </c>
      <c r="AK169" s="187">
        <v>0</v>
      </c>
      <c r="AL169" s="78" t="s">
        <v>69</v>
      </c>
      <c r="AM169" s="187">
        <v>8500</v>
      </c>
      <c r="AN169" s="78" t="s">
        <v>904</v>
      </c>
      <c r="AO169" s="187">
        <v>0</v>
      </c>
      <c r="AP169" s="191">
        <v>0</v>
      </c>
      <c r="AQ169" s="94" t="s">
        <v>69</v>
      </c>
      <c r="AR169" s="191">
        <v>8500</v>
      </c>
      <c r="AS169" s="108" t="s">
        <v>904</v>
      </c>
      <c r="AT169" s="192">
        <v>0</v>
      </c>
      <c r="AU169" s="193">
        <v>0</v>
      </c>
      <c r="AV169" s="109" t="s">
        <v>69</v>
      </c>
      <c r="AW169" s="193">
        <v>0</v>
      </c>
      <c r="AX169" s="109" t="s">
        <v>69</v>
      </c>
      <c r="AY169" s="177">
        <f t="shared" si="8"/>
        <v>44324.56</v>
      </c>
      <c r="AZ169" s="177">
        <f t="shared" si="9"/>
        <v>301988.78000000003</v>
      </c>
      <c r="BA169" s="93" t="s">
        <v>74</v>
      </c>
      <c r="BB169" s="177">
        <v>0</v>
      </c>
      <c r="BC169" s="177">
        <v>0</v>
      </c>
      <c r="BD169" s="177">
        <v>0</v>
      </c>
      <c r="BE169" s="177">
        <v>0</v>
      </c>
      <c r="BF169" s="177">
        <v>0</v>
      </c>
      <c r="BG169" s="177">
        <v>0</v>
      </c>
    </row>
    <row r="170" spans="1:59" s="89" customFormat="1" ht="47.25" hidden="1" x14ac:dyDescent="0.25">
      <c r="A170" s="28" t="s">
        <v>84</v>
      </c>
      <c r="B170" s="90">
        <v>9</v>
      </c>
      <c r="C170" s="90">
        <v>1</v>
      </c>
      <c r="D170" s="28" t="s">
        <v>995</v>
      </c>
      <c r="E170" s="91" t="s">
        <v>145</v>
      </c>
      <c r="F170" s="90" t="s">
        <v>66</v>
      </c>
      <c r="G170" s="91" t="s">
        <v>67</v>
      </c>
      <c r="H170" s="28">
        <v>24300</v>
      </c>
      <c r="I170" s="28" t="s">
        <v>996</v>
      </c>
      <c r="J170" s="28" t="s">
        <v>69</v>
      </c>
      <c r="K170" s="90" t="s">
        <v>69</v>
      </c>
      <c r="L170" s="92" t="s">
        <v>69</v>
      </c>
      <c r="M170" s="28" t="s">
        <v>70</v>
      </c>
      <c r="N170" s="93" t="s">
        <v>997</v>
      </c>
      <c r="O170" s="93" t="s">
        <v>66</v>
      </c>
      <c r="P170" s="160" t="s">
        <v>74</v>
      </c>
      <c r="Q170" s="160">
        <v>8</v>
      </c>
      <c r="R170" s="160" t="s">
        <v>80</v>
      </c>
      <c r="S170" s="160" t="s">
        <v>80</v>
      </c>
      <c r="T170" s="160" t="s">
        <v>80</v>
      </c>
      <c r="U170" s="166" t="s">
        <v>80</v>
      </c>
      <c r="V170" s="160" t="s">
        <v>74</v>
      </c>
      <c r="W170" s="177">
        <v>0</v>
      </c>
      <c r="X170" s="177">
        <v>8417.5300000000007</v>
      </c>
      <c r="Y170" s="177">
        <v>0</v>
      </c>
      <c r="Z170" s="177">
        <v>0</v>
      </c>
      <c r="AA170" s="179">
        <v>0</v>
      </c>
      <c r="AB170" s="76" t="s">
        <v>69</v>
      </c>
      <c r="AC170" s="179">
        <f>21000-3500</f>
        <v>17500</v>
      </c>
      <c r="AD170" s="76" t="s">
        <v>1642</v>
      </c>
      <c r="AE170" s="179">
        <v>0</v>
      </c>
      <c r="AF170" s="183">
        <v>0</v>
      </c>
      <c r="AG170" s="77" t="s">
        <v>69</v>
      </c>
      <c r="AH170" s="183">
        <v>0</v>
      </c>
      <c r="AI170" s="77" t="s">
        <v>69</v>
      </c>
      <c r="AJ170" s="183">
        <v>0</v>
      </c>
      <c r="AK170" s="187">
        <v>0</v>
      </c>
      <c r="AL170" s="78" t="s">
        <v>69</v>
      </c>
      <c r="AM170" s="187">
        <v>0</v>
      </c>
      <c r="AN170" s="78" t="s">
        <v>69</v>
      </c>
      <c r="AO170" s="187">
        <v>0</v>
      </c>
      <c r="AP170" s="191">
        <v>0</v>
      </c>
      <c r="AQ170" s="94" t="s">
        <v>69</v>
      </c>
      <c r="AR170" s="191">
        <v>0</v>
      </c>
      <c r="AS170" s="108" t="s">
        <v>69</v>
      </c>
      <c r="AT170" s="192">
        <v>0</v>
      </c>
      <c r="AU170" s="193">
        <v>0</v>
      </c>
      <c r="AV170" s="109" t="s">
        <v>69</v>
      </c>
      <c r="AW170" s="193">
        <v>0</v>
      </c>
      <c r="AX170" s="109" t="s">
        <v>69</v>
      </c>
      <c r="AY170" s="177">
        <f t="shared" si="8"/>
        <v>0</v>
      </c>
      <c r="AZ170" s="177">
        <f t="shared" si="9"/>
        <v>25917.53</v>
      </c>
      <c r="BA170" s="93" t="s">
        <v>74</v>
      </c>
      <c r="BB170" s="177">
        <v>0</v>
      </c>
      <c r="BC170" s="177">
        <v>0</v>
      </c>
      <c r="BD170" s="177">
        <v>0</v>
      </c>
      <c r="BE170" s="177">
        <v>0</v>
      </c>
      <c r="BF170" s="177">
        <v>0</v>
      </c>
      <c r="BG170" s="177">
        <v>0</v>
      </c>
    </row>
    <row r="171" spans="1:59" s="89" customFormat="1" ht="31.5" hidden="1" x14ac:dyDescent="0.25">
      <c r="A171" s="28" t="s">
        <v>84</v>
      </c>
      <c r="B171" s="90">
        <v>9</v>
      </c>
      <c r="C171" s="90">
        <v>1</v>
      </c>
      <c r="D171" s="28" t="s">
        <v>998</v>
      </c>
      <c r="E171" s="91" t="s">
        <v>145</v>
      </c>
      <c r="F171" s="90" t="s">
        <v>85</v>
      </c>
      <c r="G171" s="91" t="s">
        <v>67</v>
      </c>
      <c r="H171" s="28">
        <v>25200</v>
      </c>
      <c r="I171" s="28" t="s">
        <v>999</v>
      </c>
      <c r="J171" s="28" t="s">
        <v>69</v>
      </c>
      <c r="K171" s="90" t="s">
        <v>69</v>
      </c>
      <c r="L171" s="92" t="s">
        <v>69</v>
      </c>
      <c r="M171" s="28" t="s">
        <v>77</v>
      </c>
      <c r="N171" s="93" t="s">
        <v>1000</v>
      </c>
      <c r="O171" s="93" t="s">
        <v>85</v>
      </c>
      <c r="P171" s="160" t="s">
        <v>145</v>
      </c>
      <c r="Q171" s="160">
        <v>7</v>
      </c>
      <c r="R171" s="160" t="s">
        <v>80</v>
      </c>
      <c r="S171" s="160" t="s">
        <v>80</v>
      </c>
      <c r="T171" s="160" t="s">
        <v>80</v>
      </c>
      <c r="U171" s="166" t="s">
        <v>80</v>
      </c>
      <c r="V171" s="160" t="s">
        <v>74</v>
      </c>
      <c r="W171" s="177">
        <v>0</v>
      </c>
      <c r="X171" s="177">
        <v>7846.8</v>
      </c>
      <c r="Y171" s="177">
        <v>0</v>
      </c>
      <c r="Z171" s="177">
        <v>0</v>
      </c>
      <c r="AA171" s="179">
        <v>0</v>
      </c>
      <c r="AB171" s="76" t="s">
        <v>69</v>
      </c>
      <c r="AC171" s="179">
        <v>1100</v>
      </c>
      <c r="AD171" s="76" t="s">
        <v>1001</v>
      </c>
      <c r="AE171" s="179">
        <v>0</v>
      </c>
      <c r="AF171" s="183">
        <v>0</v>
      </c>
      <c r="AG171" s="77" t="s">
        <v>69</v>
      </c>
      <c r="AH171" s="183">
        <v>0</v>
      </c>
      <c r="AI171" s="77" t="s">
        <v>69</v>
      </c>
      <c r="AJ171" s="183">
        <v>0</v>
      </c>
      <c r="AK171" s="187">
        <v>0</v>
      </c>
      <c r="AL171" s="78" t="s">
        <v>69</v>
      </c>
      <c r="AM171" s="187">
        <v>0</v>
      </c>
      <c r="AN171" s="78" t="s">
        <v>69</v>
      </c>
      <c r="AO171" s="187">
        <v>0</v>
      </c>
      <c r="AP171" s="191">
        <v>0</v>
      </c>
      <c r="AQ171" s="94" t="s">
        <v>69</v>
      </c>
      <c r="AR171" s="191">
        <v>0</v>
      </c>
      <c r="AS171" s="108" t="s">
        <v>69</v>
      </c>
      <c r="AT171" s="192">
        <v>0</v>
      </c>
      <c r="AU171" s="193">
        <v>0</v>
      </c>
      <c r="AV171" s="109" t="s">
        <v>69</v>
      </c>
      <c r="AW171" s="193">
        <v>0</v>
      </c>
      <c r="AX171" s="109" t="s">
        <v>69</v>
      </c>
      <c r="AY171" s="177">
        <f t="shared" si="8"/>
        <v>0</v>
      </c>
      <c r="AZ171" s="177">
        <f t="shared" si="9"/>
        <v>8946.7999999999993</v>
      </c>
      <c r="BA171" s="93" t="s">
        <v>74</v>
      </c>
      <c r="BB171" s="177">
        <v>0</v>
      </c>
      <c r="BC171" s="177">
        <v>0</v>
      </c>
      <c r="BD171" s="177">
        <v>0</v>
      </c>
      <c r="BE171" s="177">
        <v>0</v>
      </c>
      <c r="BF171" s="177">
        <v>0</v>
      </c>
      <c r="BG171" s="177">
        <v>0</v>
      </c>
    </row>
    <row r="172" spans="1:59" s="89" customFormat="1" ht="126" hidden="1" x14ac:dyDescent="0.25">
      <c r="A172" s="28" t="s">
        <v>87</v>
      </c>
      <c r="B172" s="90">
        <v>9</v>
      </c>
      <c r="C172" s="90">
        <v>1</v>
      </c>
      <c r="D172" s="28" t="s">
        <v>1002</v>
      </c>
      <c r="E172" s="91" t="s">
        <v>145</v>
      </c>
      <c r="F172" s="90" t="s">
        <v>66</v>
      </c>
      <c r="G172" s="91" t="s">
        <v>67</v>
      </c>
      <c r="H172" s="28">
        <v>26300</v>
      </c>
      <c r="I172" s="28" t="s">
        <v>1003</v>
      </c>
      <c r="J172" s="28" t="s">
        <v>69</v>
      </c>
      <c r="K172" s="90" t="s">
        <v>69</v>
      </c>
      <c r="L172" s="92" t="s">
        <v>69</v>
      </c>
      <c r="M172" s="28" t="s">
        <v>70</v>
      </c>
      <c r="N172" s="93" t="s">
        <v>1004</v>
      </c>
      <c r="O172" s="93" t="s">
        <v>66</v>
      </c>
      <c r="P172" s="160" t="s">
        <v>74</v>
      </c>
      <c r="Q172" s="160">
        <v>6</v>
      </c>
      <c r="R172" s="160">
        <v>6</v>
      </c>
      <c r="S172" s="160">
        <v>6</v>
      </c>
      <c r="T172" s="160">
        <v>6</v>
      </c>
      <c r="U172" s="166" t="s">
        <v>80</v>
      </c>
      <c r="V172" s="160" t="s">
        <v>74</v>
      </c>
      <c r="W172" s="177">
        <v>0</v>
      </c>
      <c r="X172" s="177">
        <v>39692.769999999997</v>
      </c>
      <c r="Y172" s="177">
        <v>0</v>
      </c>
      <c r="Z172" s="177">
        <v>3700</v>
      </c>
      <c r="AA172" s="179">
        <v>0</v>
      </c>
      <c r="AB172" s="76" t="s">
        <v>69</v>
      </c>
      <c r="AC172" s="179">
        <v>3700</v>
      </c>
      <c r="AD172" s="76" t="s">
        <v>1005</v>
      </c>
      <c r="AE172" s="179">
        <v>0</v>
      </c>
      <c r="AF172" s="183">
        <v>0</v>
      </c>
      <c r="AG172" s="77" t="s">
        <v>69</v>
      </c>
      <c r="AH172" s="183">
        <v>3600</v>
      </c>
      <c r="AI172" s="77" t="s">
        <v>1006</v>
      </c>
      <c r="AJ172" s="183">
        <v>0</v>
      </c>
      <c r="AK172" s="187">
        <v>0</v>
      </c>
      <c r="AL172" s="78" t="s">
        <v>69</v>
      </c>
      <c r="AM172" s="187">
        <v>3700</v>
      </c>
      <c r="AN172" s="78" t="s">
        <v>1007</v>
      </c>
      <c r="AO172" s="187">
        <v>0</v>
      </c>
      <c r="AP172" s="191">
        <v>0</v>
      </c>
      <c r="AQ172" s="94" t="s">
        <v>69</v>
      </c>
      <c r="AR172" s="191">
        <v>3800</v>
      </c>
      <c r="AS172" s="108" t="s">
        <v>1008</v>
      </c>
      <c r="AT172" s="192">
        <v>0</v>
      </c>
      <c r="AU172" s="193">
        <v>0</v>
      </c>
      <c r="AV172" s="109" t="s">
        <v>69</v>
      </c>
      <c r="AW172" s="193">
        <v>0</v>
      </c>
      <c r="AX172" s="109" t="s">
        <v>69</v>
      </c>
      <c r="AY172" s="177">
        <f t="shared" si="8"/>
        <v>0</v>
      </c>
      <c r="AZ172" s="177">
        <f t="shared" si="9"/>
        <v>58192.77</v>
      </c>
      <c r="BA172" s="93" t="s">
        <v>74</v>
      </c>
      <c r="BB172" s="177">
        <v>0</v>
      </c>
      <c r="BC172" s="177">
        <v>0</v>
      </c>
      <c r="BD172" s="177">
        <v>0</v>
      </c>
      <c r="BE172" s="177">
        <v>0</v>
      </c>
      <c r="BF172" s="177">
        <v>0</v>
      </c>
      <c r="BG172" s="177">
        <v>0</v>
      </c>
    </row>
    <row r="173" spans="1:59" s="89" customFormat="1" ht="94.5" hidden="1" x14ac:dyDescent="0.25">
      <c r="A173" s="28" t="s">
        <v>87</v>
      </c>
      <c r="B173" s="90">
        <v>9</v>
      </c>
      <c r="C173" s="90">
        <v>1</v>
      </c>
      <c r="D173" s="28" t="s">
        <v>1009</v>
      </c>
      <c r="E173" s="91" t="s">
        <v>145</v>
      </c>
      <c r="F173" s="90" t="s">
        <v>1010</v>
      </c>
      <c r="G173" s="91" t="s">
        <v>67</v>
      </c>
      <c r="H173" s="28">
        <v>26300</v>
      </c>
      <c r="I173" s="28" t="s">
        <v>1003</v>
      </c>
      <c r="J173" s="28" t="s">
        <v>69</v>
      </c>
      <c r="K173" s="90" t="s">
        <v>69</v>
      </c>
      <c r="L173" s="92" t="s">
        <v>69</v>
      </c>
      <c r="M173" s="28" t="s">
        <v>77</v>
      </c>
      <c r="N173" s="93" t="s">
        <v>1011</v>
      </c>
      <c r="O173" s="93" t="s">
        <v>1012</v>
      </c>
      <c r="P173" s="160" t="s">
        <v>74</v>
      </c>
      <c r="Q173" s="160">
        <v>6</v>
      </c>
      <c r="R173" s="160">
        <v>6</v>
      </c>
      <c r="S173" s="160">
        <v>6</v>
      </c>
      <c r="T173" s="160">
        <v>6</v>
      </c>
      <c r="U173" s="166" t="s">
        <v>80</v>
      </c>
      <c r="V173" s="160" t="s">
        <v>74</v>
      </c>
      <c r="W173" s="177">
        <v>0</v>
      </c>
      <c r="X173" s="177">
        <v>78532.44</v>
      </c>
      <c r="Y173" s="177">
        <v>0</v>
      </c>
      <c r="Z173" s="177">
        <v>10600</v>
      </c>
      <c r="AA173" s="179">
        <v>0</v>
      </c>
      <c r="AB173" s="76" t="s">
        <v>69</v>
      </c>
      <c r="AC173" s="179">
        <v>10700</v>
      </c>
      <c r="AD173" s="76" t="s">
        <v>1013</v>
      </c>
      <c r="AE173" s="179">
        <v>0</v>
      </c>
      <c r="AF173" s="183">
        <v>0</v>
      </c>
      <c r="AG173" s="77" t="s">
        <v>69</v>
      </c>
      <c r="AH173" s="183">
        <v>10400</v>
      </c>
      <c r="AI173" s="77" t="s">
        <v>1014</v>
      </c>
      <c r="AJ173" s="183">
        <v>0</v>
      </c>
      <c r="AK173" s="187">
        <v>0</v>
      </c>
      <c r="AL173" s="78" t="s">
        <v>69</v>
      </c>
      <c r="AM173" s="187">
        <v>10600</v>
      </c>
      <c r="AN173" s="78" t="s">
        <v>1015</v>
      </c>
      <c r="AO173" s="187">
        <v>0</v>
      </c>
      <c r="AP173" s="191">
        <v>0</v>
      </c>
      <c r="AQ173" s="94" t="s">
        <v>69</v>
      </c>
      <c r="AR173" s="191">
        <v>10600</v>
      </c>
      <c r="AS173" s="108" t="s">
        <v>1016</v>
      </c>
      <c r="AT173" s="192">
        <v>0</v>
      </c>
      <c r="AU173" s="193">
        <v>0</v>
      </c>
      <c r="AV173" s="109" t="s">
        <v>69</v>
      </c>
      <c r="AW173" s="193">
        <v>0</v>
      </c>
      <c r="AX173" s="109" t="s">
        <v>69</v>
      </c>
      <c r="AY173" s="177">
        <f t="shared" si="8"/>
        <v>0</v>
      </c>
      <c r="AZ173" s="177">
        <f t="shared" si="9"/>
        <v>131432.44</v>
      </c>
      <c r="BA173" s="93" t="s">
        <v>74</v>
      </c>
      <c r="BB173" s="177">
        <v>0</v>
      </c>
      <c r="BC173" s="177">
        <v>0</v>
      </c>
      <c r="BD173" s="177">
        <v>0</v>
      </c>
      <c r="BE173" s="177">
        <v>0</v>
      </c>
      <c r="BF173" s="177">
        <v>0</v>
      </c>
      <c r="BG173" s="177">
        <v>0</v>
      </c>
    </row>
    <row r="174" spans="1:59" s="89" customFormat="1" ht="220.5" hidden="1" x14ac:dyDescent="0.25">
      <c r="A174" s="28" t="s">
        <v>87</v>
      </c>
      <c r="B174" s="90">
        <v>9</v>
      </c>
      <c r="C174" s="90">
        <v>1</v>
      </c>
      <c r="D174" s="28" t="s">
        <v>1017</v>
      </c>
      <c r="E174" s="91" t="s">
        <v>145</v>
      </c>
      <c r="F174" s="90" t="s">
        <v>66</v>
      </c>
      <c r="G174" s="91" t="s">
        <v>67</v>
      </c>
      <c r="H174" s="28">
        <v>27200</v>
      </c>
      <c r="I174" s="28" t="s">
        <v>537</v>
      </c>
      <c r="J174" s="28" t="s">
        <v>69</v>
      </c>
      <c r="K174" s="90" t="s">
        <v>69</v>
      </c>
      <c r="L174" s="92" t="s">
        <v>69</v>
      </c>
      <c r="M174" s="28" t="s">
        <v>70</v>
      </c>
      <c r="N174" s="93" t="s">
        <v>1018</v>
      </c>
      <c r="O174" s="93" t="s">
        <v>66</v>
      </c>
      <c r="P174" s="160" t="s">
        <v>145</v>
      </c>
      <c r="Q174" s="160">
        <v>5</v>
      </c>
      <c r="R174" s="160">
        <v>5</v>
      </c>
      <c r="S174" s="160">
        <v>4</v>
      </c>
      <c r="T174" s="160">
        <v>7</v>
      </c>
      <c r="U174" s="166" t="s">
        <v>80</v>
      </c>
      <c r="V174" s="160" t="s">
        <v>74</v>
      </c>
      <c r="W174" s="177">
        <v>0</v>
      </c>
      <c r="X174" s="177">
        <v>84911.93</v>
      </c>
      <c r="Y174" s="177">
        <v>0</v>
      </c>
      <c r="Z174" s="177">
        <v>0</v>
      </c>
      <c r="AA174" s="179">
        <v>0</v>
      </c>
      <c r="AB174" s="76" t="s">
        <v>69</v>
      </c>
      <c r="AC174" s="179">
        <v>9000</v>
      </c>
      <c r="AD174" s="76" t="s">
        <v>1019</v>
      </c>
      <c r="AE174" s="179">
        <v>0</v>
      </c>
      <c r="AF174" s="183">
        <v>0</v>
      </c>
      <c r="AG174" s="77" t="s">
        <v>69</v>
      </c>
      <c r="AH174" s="183">
        <v>10500</v>
      </c>
      <c r="AI174" s="77" t="s">
        <v>1020</v>
      </c>
      <c r="AJ174" s="183">
        <v>0</v>
      </c>
      <c r="AK174" s="187">
        <v>0</v>
      </c>
      <c r="AL174" s="78" t="s">
        <v>69</v>
      </c>
      <c r="AM174" s="187">
        <v>16700</v>
      </c>
      <c r="AN174" s="78" t="s">
        <v>1021</v>
      </c>
      <c r="AO174" s="187">
        <v>0</v>
      </c>
      <c r="AP174" s="191">
        <v>0</v>
      </c>
      <c r="AQ174" s="94" t="s">
        <v>69</v>
      </c>
      <c r="AR174" s="191">
        <v>28400</v>
      </c>
      <c r="AS174" s="108" t="s">
        <v>1022</v>
      </c>
      <c r="AT174" s="192">
        <v>0</v>
      </c>
      <c r="AU174" s="193">
        <v>0</v>
      </c>
      <c r="AV174" s="109" t="s">
        <v>69</v>
      </c>
      <c r="AW174" s="193">
        <v>0</v>
      </c>
      <c r="AX174" s="109" t="s">
        <v>69</v>
      </c>
      <c r="AY174" s="177">
        <f t="shared" si="8"/>
        <v>0</v>
      </c>
      <c r="AZ174" s="177">
        <f t="shared" si="9"/>
        <v>149511.93</v>
      </c>
      <c r="BA174" s="93" t="s">
        <v>74</v>
      </c>
      <c r="BB174" s="177">
        <v>0</v>
      </c>
      <c r="BC174" s="177">
        <v>0</v>
      </c>
      <c r="BD174" s="177">
        <v>0</v>
      </c>
      <c r="BE174" s="177">
        <v>0</v>
      </c>
      <c r="BF174" s="177">
        <v>0</v>
      </c>
      <c r="BG174" s="177">
        <v>0</v>
      </c>
    </row>
    <row r="175" spans="1:59" s="89" customFormat="1" ht="31.5" hidden="1" x14ac:dyDescent="0.25">
      <c r="A175" s="28" t="s">
        <v>87</v>
      </c>
      <c r="B175" s="90">
        <v>9</v>
      </c>
      <c r="C175" s="90">
        <v>1</v>
      </c>
      <c r="D175" s="28" t="s">
        <v>1023</v>
      </c>
      <c r="E175" s="91" t="s">
        <v>145</v>
      </c>
      <c r="F175" s="90" t="s">
        <v>85</v>
      </c>
      <c r="G175" s="91" t="s">
        <v>67</v>
      </c>
      <c r="H175" s="28">
        <v>27200</v>
      </c>
      <c r="I175" s="28" t="s">
        <v>537</v>
      </c>
      <c r="J175" s="28" t="s">
        <v>69</v>
      </c>
      <c r="K175" s="90" t="s">
        <v>69</v>
      </c>
      <c r="L175" s="92" t="s">
        <v>69</v>
      </c>
      <c r="M175" s="28" t="s">
        <v>70</v>
      </c>
      <c r="N175" s="93" t="s">
        <v>1024</v>
      </c>
      <c r="O175" s="93" t="s">
        <v>91</v>
      </c>
      <c r="P175" s="160" t="s">
        <v>145</v>
      </c>
      <c r="Q175" s="160">
        <v>3</v>
      </c>
      <c r="R175" s="160" t="s">
        <v>80</v>
      </c>
      <c r="S175" s="160" t="s">
        <v>80</v>
      </c>
      <c r="T175" s="160">
        <v>2</v>
      </c>
      <c r="U175" s="166" t="s">
        <v>80</v>
      </c>
      <c r="V175" s="160" t="s">
        <v>74</v>
      </c>
      <c r="W175" s="177">
        <v>0</v>
      </c>
      <c r="X175" s="177">
        <v>17840.47</v>
      </c>
      <c r="Y175" s="177">
        <v>0</v>
      </c>
      <c r="Z175" s="177">
        <v>2000</v>
      </c>
      <c r="AA175" s="179">
        <v>0</v>
      </c>
      <c r="AB175" s="76" t="s">
        <v>69</v>
      </c>
      <c r="AC175" s="179">
        <v>0</v>
      </c>
      <c r="AD175" s="76" t="s">
        <v>69</v>
      </c>
      <c r="AE175" s="179">
        <v>0</v>
      </c>
      <c r="AF175" s="183">
        <v>0</v>
      </c>
      <c r="AG175" s="77" t="s">
        <v>69</v>
      </c>
      <c r="AH175" s="183">
        <v>0</v>
      </c>
      <c r="AI175" s="77" t="s">
        <v>69</v>
      </c>
      <c r="AJ175" s="183">
        <v>0</v>
      </c>
      <c r="AK175" s="187">
        <v>0</v>
      </c>
      <c r="AL175" s="78" t="s">
        <v>69</v>
      </c>
      <c r="AM175" s="187">
        <v>0</v>
      </c>
      <c r="AN175" s="78" t="s">
        <v>69</v>
      </c>
      <c r="AO175" s="187">
        <v>0</v>
      </c>
      <c r="AP175" s="191">
        <v>0</v>
      </c>
      <c r="AQ175" s="94" t="s">
        <v>69</v>
      </c>
      <c r="AR175" s="191">
        <v>1800</v>
      </c>
      <c r="AS175" s="108" t="s">
        <v>1025</v>
      </c>
      <c r="AT175" s="192">
        <v>0</v>
      </c>
      <c r="AU175" s="193">
        <v>0</v>
      </c>
      <c r="AV175" s="109" t="s">
        <v>69</v>
      </c>
      <c r="AW175" s="193">
        <v>0</v>
      </c>
      <c r="AX175" s="109" t="s">
        <v>69</v>
      </c>
      <c r="AY175" s="177">
        <f t="shared" si="8"/>
        <v>0</v>
      </c>
      <c r="AZ175" s="177">
        <f t="shared" si="9"/>
        <v>21640.47</v>
      </c>
      <c r="BA175" s="93" t="s">
        <v>74</v>
      </c>
      <c r="BB175" s="177">
        <v>0</v>
      </c>
      <c r="BC175" s="177">
        <v>0</v>
      </c>
      <c r="BD175" s="177">
        <v>0</v>
      </c>
      <c r="BE175" s="177">
        <v>0</v>
      </c>
      <c r="BF175" s="177">
        <v>0</v>
      </c>
      <c r="BG175" s="177">
        <v>0</v>
      </c>
    </row>
    <row r="176" spans="1:59" s="89" customFormat="1" ht="78.75" hidden="1" x14ac:dyDescent="0.25">
      <c r="A176" s="28" t="s">
        <v>87</v>
      </c>
      <c r="B176" s="90">
        <v>9</v>
      </c>
      <c r="C176" s="90">
        <v>2</v>
      </c>
      <c r="D176" s="28" t="s">
        <v>1023</v>
      </c>
      <c r="E176" s="91" t="s">
        <v>145</v>
      </c>
      <c r="F176" s="90" t="s">
        <v>85</v>
      </c>
      <c r="G176" s="91" t="s">
        <v>67</v>
      </c>
      <c r="H176" s="28">
        <v>27200</v>
      </c>
      <c r="I176" s="28" t="s">
        <v>537</v>
      </c>
      <c r="J176" s="28" t="s">
        <v>69</v>
      </c>
      <c r="K176" s="90" t="s">
        <v>69</v>
      </c>
      <c r="L176" s="92" t="s">
        <v>69</v>
      </c>
      <c r="M176" s="28" t="s">
        <v>77</v>
      </c>
      <c r="N176" s="93" t="s">
        <v>1026</v>
      </c>
      <c r="O176" s="93" t="s">
        <v>86</v>
      </c>
      <c r="P176" s="160" t="s">
        <v>145</v>
      </c>
      <c r="Q176" s="160">
        <v>7</v>
      </c>
      <c r="R176" s="160">
        <v>3</v>
      </c>
      <c r="S176" s="160">
        <v>7</v>
      </c>
      <c r="T176" s="160" t="s">
        <v>80</v>
      </c>
      <c r="U176" s="166" t="s">
        <v>80</v>
      </c>
      <c r="V176" s="160" t="s">
        <v>74</v>
      </c>
      <c r="W176" s="177">
        <v>0</v>
      </c>
      <c r="X176" s="177">
        <v>52874.06</v>
      </c>
      <c r="Y176" s="177">
        <v>0</v>
      </c>
      <c r="Z176" s="177">
        <v>0</v>
      </c>
      <c r="AA176" s="179">
        <v>0</v>
      </c>
      <c r="AB176" s="76" t="s">
        <v>69</v>
      </c>
      <c r="AC176" s="179">
        <v>8000</v>
      </c>
      <c r="AD176" s="76" t="s">
        <v>1027</v>
      </c>
      <c r="AE176" s="179">
        <v>0</v>
      </c>
      <c r="AF176" s="183">
        <v>0</v>
      </c>
      <c r="AG176" s="77" t="s">
        <v>69</v>
      </c>
      <c r="AH176" s="183">
        <v>9300</v>
      </c>
      <c r="AI176" s="77" t="s">
        <v>1028</v>
      </c>
      <c r="AJ176" s="183">
        <v>0</v>
      </c>
      <c r="AK176" s="187">
        <v>0</v>
      </c>
      <c r="AL176" s="78" t="s">
        <v>69</v>
      </c>
      <c r="AM176" s="187">
        <v>15000</v>
      </c>
      <c r="AN176" s="78" t="s">
        <v>1029</v>
      </c>
      <c r="AO176" s="187">
        <v>0</v>
      </c>
      <c r="AP176" s="191">
        <v>0</v>
      </c>
      <c r="AQ176" s="94" t="s">
        <v>69</v>
      </c>
      <c r="AR176" s="191">
        <v>0</v>
      </c>
      <c r="AS176" s="108" t="s">
        <v>69</v>
      </c>
      <c r="AT176" s="192">
        <v>0</v>
      </c>
      <c r="AU176" s="193">
        <v>0</v>
      </c>
      <c r="AV176" s="109" t="s">
        <v>69</v>
      </c>
      <c r="AW176" s="193">
        <v>0</v>
      </c>
      <c r="AX176" s="109" t="s">
        <v>69</v>
      </c>
      <c r="AY176" s="177">
        <f t="shared" si="8"/>
        <v>0</v>
      </c>
      <c r="AZ176" s="177">
        <f t="shared" si="9"/>
        <v>85174.06</v>
      </c>
      <c r="BA176" s="93" t="s">
        <v>74</v>
      </c>
      <c r="BB176" s="177">
        <v>0</v>
      </c>
      <c r="BC176" s="177">
        <v>0</v>
      </c>
      <c r="BD176" s="177">
        <v>0</v>
      </c>
      <c r="BE176" s="177">
        <v>0</v>
      </c>
      <c r="BF176" s="177">
        <v>0</v>
      </c>
      <c r="BG176" s="177">
        <v>0</v>
      </c>
    </row>
    <row r="177" spans="1:59" s="89" customFormat="1" ht="63" hidden="1" x14ac:dyDescent="0.25">
      <c r="A177" s="28" t="s">
        <v>87</v>
      </c>
      <c r="B177" s="90">
        <v>9</v>
      </c>
      <c r="C177" s="90">
        <v>1</v>
      </c>
      <c r="D177" s="28" t="s">
        <v>1030</v>
      </c>
      <c r="E177" s="91" t="s">
        <v>145</v>
      </c>
      <c r="F177" s="90" t="s">
        <v>76</v>
      </c>
      <c r="G177" s="91" t="s">
        <v>67</v>
      </c>
      <c r="H177" s="28">
        <v>27200</v>
      </c>
      <c r="I177" s="28" t="s">
        <v>537</v>
      </c>
      <c r="J177" s="28" t="s">
        <v>69</v>
      </c>
      <c r="K177" s="90" t="s">
        <v>69</v>
      </c>
      <c r="L177" s="92" t="s">
        <v>69</v>
      </c>
      <c r="M177" s="28" t="s">
        <v>77</v>
      </c>
      <c r="N177" s="93" t="s">
        <v>1031</v>
      </c>
      <c r="O177" s="93" t="s">
        <v>79</v>
      </c>
      <c r="P177" s="160" t="s">
        <v>74</v>
      </c>
      <c r="Q177" s="160">
        <v>7</v>
      </c>
      <c r="R177" s="160" t="s">
        <v>80</v>
      </c>
      <c r="S177" s="160">
        <v>7</v>
      </c>
      <c r="T177" s="160" t="s">
        <v>80</v>
      </c>
      <c r="U177" s="166" t="s">
        <v>80</v>
      </c>
      <c r="V177" s="160" t="s">
        <v>74</v>
      </c>
      <c r="W177" s="177">
        <v>0</v>
      </c>
      <c r="X177" s="177">
        <v>60167.67</v>
      </c>
      <c r="Y177" s="177">
        <v>0</v>
      </c>
      <c r="Z177" s="177">
        <v>0</v>
      </c>
      <c r="AA177" s="179">
        <v>0</v>
      </c>
      <c r="AB177" s="76" t="s">
        <v>69</v>
      </c>
      <c r="AC177" s="179">
        <v>23000</v>
      </c>
      <c r="AD177" s="76" t="s">
        <v>1032</v>
      </c>
      <c r="AE177" s="179">
        <v>0</v>
      </c>
      <c r="AF177" s="183">
        <v>0</v>
      </c>
      <c r="AG177" s="77" t="s">
        <v>69</v>
      </c>
      <c r="AH177" s="183">
        <v>0</v>
      </c>
      <c r="AI177" s="77" t="s">
        <v>69</v>
      </c>
      <c r="AJ177" s="183">
        <v>0</v>
      </c>
      <c r="AK177" s="187">
        <v>0</v>
      </c>
      <c r="AL177" s="78" t="s">
        <v>69</v>
      </c>
      <c r="AM177" s="187">
        <v>0</v>
      </c>
      <c r="AN177" s="78" t="s">
        <v>69</v>
      </c>
      <c r="AO177" s="187">
        <v>0</v>
      </c>
      <c r="AP177" s="191">
        <v>0</v>
      </c>
      <c r="AQ177" s="94" t="s">
        <v>69</v>
      </c>
      <c r="AR177" s="191">
        <v>0</v>
      </c>
      <c r="AS177" s="108" t="s">
        <v>69</v>
      </c>
      <c r="AT177" s="192">
        <v>0</v>
      </c>
      <c r="AU177" s="193">
        <v>0</v>
      </c>
      <c r="AV177" s="109" t="s">
        <v>69</v>
      </c>
      <c r="AW177" s="193">
        <v>0</v>
      </c>
      <c r="AX177" s="109" t="s">
        <v>69</v>
      </c>
      <c r="AY177" s="177">
        <f t="shared" si="8"/>
        <v>0</v>
      </c>
      <c r="AZ177" s="177">
        <f t="shared" si="9"/>
        <v>83167.67</v>
      </c>
      <c r="BA177" s="93" t="s">
        <v>74</v>
      </c>
      <c r="BB177" s="177">
        <v>0</v>
      </c>
      <c r="BC177" s="177">
        <v>0</v>
      </c>
      <c r="BD177" s="177">
        <v>0</v>
      </c>
      <c r="BE177" s="177">
        <v>0</v>
      </c>
      <c r="BF177" s="177">
        <v>0</v>
      </c>
      <c r="BG177" s="177">
        <v>0</v>
      </c>
    </row>
    <row r="178" spans="1:59" s="89" customFormat="1" ht="94.5" hidden="1" x14ac:dyDescent="0.25">
      <c r="A178" s="28" t="s">
        <v>87</v>
      </c>
      <c r="B178" s="90">
        <v>9</v>
      </c>
      <c r="C178" s="90">
        <v>2</v>
      </c>
      <c r="D178" s="28" t="s">
        <v>1033</v>
      </c>
      <c r="E178" s="91" t="s">
        <v>145</v>
      </c>
      <c r="F178" s="90" t="s">
        <v>66</v>
      </c>
      <c r="G178" s="91" t="s">
        <v>67</v>
      </c>
      <c r="H178" s="28">
        <v>28102</v>
      </c>
      <c r="I178" s="28" t="s">
        <v>607</v>
      </c>
      <c r="J178" s="28">
        <v>23142000</v>
      </c>
      <c r="K178" s="90" t="s">
        <v>1034</v>
      </c>
      <c r="L178" s="92" t="s">
        <v>1035</v>
      </c>
      <c r="M178" s="28" t="s">
        <v>70</v>
      </c>
      <c r="N178" s="93" t="s">
        <v>1036</v>
      </c>
      <c r="O178" s="93" t="s">
        <v>1037</v>
      </c>
      <c r="P178" s="160" t="s">
        <v>145</v>
      </c>
      <c r="Q178" s="160">
        <v>10</v>
      </c>
      <c r="R178" s="160">
        <v>5</v>
      </c>
      <c r="S178" s="160">
        <v>7</v>
      </c>
      <c r="T178" s="160">
        <v>6</v>
      </c>
      <c r="U178" s="166" t="s">
        <v>80</v>
      </c>
      <c r="V178" s="160" t="s">
        <v>74</v>
      </c>
      <c r="W178" s="177">
        <v>3300</v>
      </c>
      <c r="X178" s="177">
        <v>30289.439999999999</v>
      </c>
      <c r="Y178" s="177">
        <v>500</v>
      </c>
      <c r="Z178" s="177">
        <v>5049.93</v>
      </c>
      <c r="AA178" s="179">
        <v>0</v>
      </c>
      <c r="AB178" s="76" t="s">
        <v>69</v>
      </c>
      <c r="AC178" s="179">
        <v>3500</v>
      </c>
      <c r="AD178" s="76" t="s">
        <v>1509</v>
      </c>
      <c r="AE178" s="179">
        <v>0</v>
      </c>
      <c r="AF178" s="183">
        <v>500</v>
      </c>
      <c r="AG178" s="77" t="s">
        <v>1038</v>
      </c>
      <c r="AH178" s="183">
        <v>6000</v>
      </c>
      <c r="AI178" s="77" t="s">
        <v>1039</v>
      </c>
      <c r="AJ178" s="183">
        <v>0</v>
      </c>
      <c r="AK178" s="187">
        <v>500</v>
      </c>
      <c r="AL178" s="78" t="s">
        <v>1038</v>
      </c>
      <c r="AM178" s="187">
        <v>4900</v>
      </c>
      <c r="AN178" s="78" t="s">
        <v>1409</v>
      </c>
      <c r="AO178" s="187">
        <v>0</v>
      </c>
      <c r="AP178" s="191">
        <v>500</v>
      </c>
      <c r="AQ178" s="94" t="s">
        <v>1038</v>
      </c>
      <c r="AR178" s="191">
        <v>4700</v>
      </c>
      <c r="AS178" s="108" t="s">
        <v>1407</v>
      </c>
      <c r="AT178" s="192">
        <v>0</v>
      </c>
      <c r="AU178" s="193">
        <v>0</v>
      </c>
      <c r="AV178" s="109" t="s">
        <v>69</v>
      </c>
      <c r="AW178" s="193">
        <v>0</v>
      </c>
      <c r="AX178" s="109" t="s">
        <v>69</v>
      </c>
      <c r="AY178" s="177">
        <f t="shared" si="8"/>
        <v>5300</v>
      </c>
      <c r="AZ178" s="177">
        <f t="shared" si="9"/>
        <v>54439.369999999995</v>
      </c>
      <c r="BA178" s="93" t="s">
        <v>74</v>
      </c>
      <c r="BB178" s="177">
        <v>0</v>
      </c>
      <c r="BC178" s="177">
        <v>0</v>
      </c>
      <c r="BD178" s="177">
        <v>0</v>
      </c>
      <c r="BE178" s="177">
        <v>0</v>
      </c>
      <c r="BF178" s="177">
        <v>0</v>
      </c>
      <c r="BG178" s="177">
        <v>0</v>
      </c>
    </row>
    <row r="179" spans="1:59" s="89" customFormat="1" ht="63" hidden="1" x14ac:dyDescent="0.25">
      <c r="A179" s="28" t="s">
        <v>87</v>
      </c>
      <c r="B179" s="90">
        <v>9</v>
      </c>
      <c r="C179" s="90">
        <v>1</v>
      </c>
      <c r="D179" s="28" t="s">
        <v>1040</v>
      </c>
      <c r="E179" s="91" t="s">
        <v>145</v>
      </c>
      <c r="F179" s="90" t="s">
        <v>76</v>
      </c>
      <c r="G179" s="91" t="s">
        <v>67</v>
      </c>
      <c r="H179" s="28">
        <v>28102</v>
      </c>
      <c r="I179" s="28" t="s">
        <v>607</v>
      </c>
      <c r="J179" s="28">
        <v>23142000</v>
      </c>
      <c r="K179" s="90" t="s">
        <v>1041</v>
      </c>
      <c r="L179" s="92" t="s">
        <v>1042</v>
      </c>
      <c r="M179" s="28" t="s">
        <v>77</v>
      </c>
      <c r="N179" s="93" t="s">
        <v>1043</v>
      </c>
      <c r="O179" s="93" t="s">
        <v>1044</v>
      </c>
      <c r="P179" s="160" t="s">
        <v>145</v>
      </c>
      <c r="Q179" s="160">
        <v>10</v>
      </c>
      <c r="R179" s="160">
        <v>5</v>
      </c>
      <c r="S179" s="160">
        <v>7</v>
      </c>
      <c r="T179" s="160">
        <v>6</v>
      </c>
      <c r="U179" s="166" t="s">
        <v>80</v>
      </c>
      <c r="V179" s="160" t="s">
        <v>74</v>
      </c>
      <c r="W179" s="177">
        <v>1200</v>
      </c>
      <c r="X179" s="177">
        <v>37499.769999999997</v>
      </c>
      <c r="Y179" s="177">
        <v>500</v>
      </c>
      <c r="Z179" s="177">
        <v>5617.7</v>
      </c>
      <c r="AA179" s="179">
        <v>3000</v>
      </c>
      <c r="AB179" s="76" t="s">
        <v>1038</v>
      </c>
      <c r="AC179" s="179">
        <v>34000</v>
      </c>
      <c r="AD179" s="76" t="s">
        <v>1045</v>
      </c>
      <c r="AE179" s="179">
        <v>0</v>
      </c>
      <c r="AF179" s="183">
        <v>500</v>
      </c>
      <c r="AG179" s="77" t="s">
        <v>1038</v>
      </c>
      <c r="AH179" s="183">
        <v>3300</v>
      </c>
      <c r="AI179" s="77" t="s">
        <v>1046</v>
      </c>
      <c r="AJ179" s="183">
        <v>0</v>
      </c>
      <c r="AK179" s="187">
        <v>500</v>
      </c>
      <c r="AL179" s="78" t="s">
        <v>1038</v>
      </c>
      <c r="AM179" s="187">
        <v>3300</v>
      </c>
      <c r="AN179" s="78" t="s">
        <v>1410</v>
      </c>
      <c r="AO179" s="187">
        <v>0</v>
      </c>
      <c r="AP179" s="191">
        <v>500</v>
      </c>
      <c r="AQ179" s="94" t="s">
        <v>1038</v>
      </c>
      <c r="AR179" s="191">
        <v>2800</v>
      </c>
      <c r="AS179" s="108" t="s">
        <v>1408</v>
      </c>
      <c r="AT179" s="192">
        <v>0</v>
      </c>
      <c r="AU179" s="193">
        <v>0</v>
      </c>
      <c r="AV179" s="109" t="s">
        <v>69</v>
      </c>
      <c r="AW179" s="193">
        <v>0</v>
      </c>
      <c r="AX179" s="109" t="s">
        <v>69</v>
      </c>
      <c r="AY179" s="177">
        <f t="shared" si="8"/>
        <v>6200</v>
      </c>
      <c r="AZ179" s="177">
        <f t="shared" si="9"/>
        <v>86517.47</v>
      </c>
      <c r="BA179" s="93" t="s">
        <v>74</v>
      </c>
      <c r="BB179" s="177">
        <v>0</v>
      </c>
      <c r="BC179" s="177">
        <v>0</v>
      </c>
      <c r="BD179" s="177">
        <v>0</v>
      </c>
      <c r="BE179" s="177">
        <v>0</v>
      </c>
      <c r="BF179" s="177">
        <v>0</v>
      </c>
      <c r="BG179" s="177">
        <v>0</v>
      </c>
    </row>
    <row r="180" spans="1:59" s="89" customFormat="1" ht="63" hidden="1" x14ac:dyDescent="0.25">
      <c r="A180" s="28" t="s">
        <v>87</v>
      </c>
      <c r="B180" s="90">
        <v>9</v>
      </c>
      <c r="C180" s="90">
        <v>2</v>
      </c>
      <c r="D180" s="28" t="s">
        <v>1047</v>
      </c>
      <c r="E180" s="91" t="s">
        <v>145</v>
      </c>
      <c r="F180" s="90" t="s">
        <v>66</v>
      </c>
      <c r="G180" s="91" t="s">
        <v>67</v>
      </c>
      <c r="H180" s="28">
        <v>28103</v>
      </c>
      <c r="I180" s="28" t="s">
        <v>1048</v>
      </c>
      <c r="J180" s="28" t="s">
        <v>69</v>
      </c>
      <c r="K180" s="90" t="s">
        <v>69</v>
      </c>
      <c r="L180" s="92" t="s">
        <v>69</v>
      </c>
      <c r="M180" s="28" t="s">
        <v>70</v>
      </c>
      <c r="N180" s="93" t="s">
        <v>1049</v>
      </c>
      <c r="O180" s="93" t="s">
        <v>1050</v>
      </c>
      <c r="P180" s="160" t="s">
        <v>145</v>
      </c>
      <c r="Q180" s="160">
        <v>10</v>
      </c>
      <c r="R180" s="160">
        <v>6</v>
      </c>
      <c r="S180" s="160">
        <v>8</v>
      </c>
      <c r="T180" s="160">
        <v>10</v>
      </c>
      <c r="U180" s="166" t="s">
        <v>80</v>
      </c>
      <c r="V180" s="160" t="s">
        <v>74</v>
      </c>
      <c r="W180" s="177">
        <v>0</v>
      </c>
      <c r="X180" s="177">
        <v>1447.18</v>
      </c>
      <c r="Y180" s="177">
        <v>0</v>
      </c>
      <c r="Z180" s="177">
        <v>1000</v>
      </c>
      <c r="AA180" s="179">
        <v>0</v>
      </c>
      <c r="AB180" s="76" t="s">
        <v>69</v>
      </c>
      <c r="AC180" s="179">
        <v>0</v>
      </c>
      <c r="AD180" s="76" t="s">
        <v>69</v>
      </c>
      <c r="AE180" s="179">
        <v>0</v>
      </c>
      <c r="AF180" s="183">
        <v>0</v>
      </c>
      <c r="AG180" s="77" t="s">
        <v>69</v>
      </c>
      <c r="AH180" s="183">
        <v>0</v>
      </c>
      <c r="AI180" s="77" t="s">
        <v>69</v>
      </c>
      <c r="AJ180" s="183">
        <v>0</v>
      </c>
      <c r="AK180" s="187">
        <v>0</v>
      </c>
      <c r="AL180" s="78" t="s">
        <v>69</v>
      </c>
      <c r="AM180" s="187">
        <v>0</v>
      </c>
      <c r="AN180" s="78" t="s">
        <v>69</v>
      </c>
      <c r="AO180" s="187">
        <v>0</v>
      </c>
      <c r="AP180" s="191">
        <v>0</v>
      </c>
      <c r="AQ180" s="94" t="s">
        <v>69</v>
      </c>
      <c r="AR180" s="191">
        <v>400</v>
      </c>
      <c r="AS180" s="108" t="s">
        <v>1051</v>
      </c>
      <c r="AT180" s="192">
        <v>0</v>
      </c>
      <c r="AU180" s="193">
        <v>0</v>
      </c>
      <c r="AV180" s="109" t="s">
        <v>69</v>
      </c>
      <c r="AW180" s="193">
        <v>0</v>
      </c>
      <c r="AX180" s="109" t="s">
        <v>69</v>
      </c>
      <c r="AY180" s="177">
        <f t="shared" si="8"/>
        <v>0</v>
      </c>
      <c r="AZ180" s="177">
        <f t="shared" si="9"/>
        <v>2847.1800000000003</v>
      </c>
      <c r="BA180" s="93" t="s">
        <v>74</v>
      </c>
      <c r="BB180" s="177">
        <v>0</v>
      </c>
      <c r="BC180" s="177">
        <v>0</v>
      </c>
      <c r="BD180" s="177">
        <v>0</v>
      </c>
      <c r="BE180" s="177">
        <v>0</v>
      </c>
      <c r="BF180" s="177">
        <v>0</v>
      </c>
      <c r="BG180" s="177">
        <v>0</v>
      </c>
    </row>
    <row r="181" spans="1:59" s="89" customFormat="1" ht="31.5" hidden="1" x14ac:dyDescent="0.25">
      <c r="A181" s="28" t="s">
        <v>87</v>
      </c>
      <c r="B181" s="90">
        <v>9</v>
      </c>
      <c r="C181" s="90">
        <v>3</v>
      </c>
      <c r="D181" s="28" t="s">
        <v>1052</v>
      </c>
      <c r="E181" s="91" t="s">
        <v>145</v>
      </c>
      <c r="F181" s="90" t="s">
        <v>1053</v>
      </c>
      <c r="G181" s="91" t="s">
        <v>67</v>
      </c>
      <c r="H181" s="28">
        <v>28103</v>
      </c>
      <c r="I181" s="28" t="s">
        <v>1048</v>
      </c>
      <c r="J181" s="28" t="s">
        <v>69</v>
      </c>
      <c r="K181" s="90" t="s">
        <v>69</v>
      </c>
      <c r="L181" s="92" t="s">
        <v>69</v>
      </c>
      <c r="M181" s="28" t="s">
        <v>77</v>
      </c>
      <c r="N181" s="93" t="s">
        <v>1054</v>
      </c>
      <c r="O181" s="93" t="s">
        <v>1055</v>
      </c>
      <c r="P181" s="160" t="s">
        <v>145</v>
      </c>
      <c r="Q181" s="160">
        <v>10</v>
      </c>
      <c r="R181" s="160" t="s">
        <v>80</v>
      </c>
      <c r="S181" s="160">
        <v>5</v>
      </c>
      <c r="T181" s="160" t="s">
        <v>80</v>
      </c>
      <c r="U181" s="166" t="s">
        <v>80</v>
      </c>
      <c r="V181" s="160" t="s">
        <v>74</v>
      </c>
      <c r="W181" s="177">
        <v>0</v>
      </c>
      <c r="X181" s="177">
        <v>604.20000000000005</v>
      </c>
      <c r="Y181" s="177">
        <v>0</v>
      </c>
      <c r="Z181" s="177">
        <v>0</v>
      </c>
      <c r="AA181" s="179">
        <v>0</v>
      </c>
      <c r="AB181" s="76" t="s">
        <v>69</v>
      </c>
      <c r="AC181" s="179">
        <v>1400</v>
      </c>
      <c r="AD181" s="76" t="s">
        <v>1056</v>
      </c>
      <c r="AE181" s="179">
        <v>0</v>
      </c>
      <c r="AF181" s="183">
        <v>0</v>
      </c>
      <c r="AG181" s="77" t="s">
        <v>69</v>
      </c>
      <c r="AH181" s="183">
        <v>1200</v>
      </c>
      <c r="AI181" s="77" t="s">
        <v>1057</v>
      </c>
      <c r="AJ181" s="183">
        <v>0</v>
      </c>
      <c r="AK181" s="187">
        <v>0</v>
      </c>
      <c r="AL181" s="78" t="s">
        <v>69</v>
      </c>
      <c r="AM181" s="187">
        <v>2200</v>
      </c>
      <c r="AN181" s="78" t="s">
        <v>1058</v>
      </c>
      <c r="AO181" s="187">
        <v>0</v>
      </c>
      <c r="AP181" s="191">
        <v>0</v>
      </c>
      <c r="AQ181" s="94" t="s">
        <v>69</v>
      </c>
      <c r="AR181" s="191">
        <v>0</v>
      </c>
      <c r="AS181" s="108" t="s">
        <v>69</v>
      </c>
      <c r="AT181" s="192">
        <v>0</v>
      </c>
      <c r="AU181" s="193">
        <v>0</v>
      </c>
      <c r="AV181" s="109" t="s">
        <v>69</v>
      </c>
      <c r="AW181" s="193">
        <v>0</v>
      </c>
      <c r="AX181" s="109" t="s">
        <v>69</v>
      </c>
      <c r="AY181" s="177">
        <f t="shared" si="8"/>
        <v>0</v>
      </c>
      <c r="AZ181" s="177">
        <f t="shared" si="9"/>
        <v>5404.2</v>
      </c>
      <c r="BA181" s="93" t="s">
        <v>74</v>
      </c>
      <c r="BB181" s="177">
        <v>0</v>
      </c>
      <c r="BC181" s="177">
        <v>0</v>
      </c>
      <c r="BD181" s="177">
        <v>0</v>
      </c>
      <c r="BE181" s="177">
        <v>0</v>
      </c>
      <c r="BF181" s="177">
        <v>0</v>
      </c>
      <c r="BG181" s="177">
        <v>0</v>
      </c>
    </row>
    <row r="182" spans="1:59" s="89" customFormat="1" ht="78.75" hidden="1" x14ac:dyDescent="0.25">
      <c r="A182" s="28" t="s">
        <v>87</v>
      </c>
      <c r="B182" s="90">
        <v>9</v>
      </c>
      <c r="C182" s="90">
        <v>2</v>
      </c>
      <c r="D182" s="28" t="s">
        <v>1059</v>
      </c>
      <c r="E182" s="91" t="s">
        <v>145</v>
      </c>
      <c r="F182" s="90" t="s">
        <v>1060</v>
      </c>
      <c r="G182" s="91" t="s">
        <v>100</v>
      </c>
      <c r="H182" s="28">
        <v>42100</v>
      </c>
      <c r="I182" s="28" t="s">
        <v>1061</v>
      </c>
      <c r="J182" s="28" t="s">
        <v>69</v>
      </c>
      <c r="K182" s="90" t="s">
        <v>69</v>
      </c>
      <c r="L182" s="92" t="s">
        <v>69</v>
      </c>
      <c r="M182" s="28" t="s">
        <v>129</v>
      </c>
      <c r="N182" s="93" t="s">
        <v>1062</v>
      </c>
      <c r="O182" s="93" t="s">
        <v>1063</v>
      </c>
      <c r="P182" s="160" t="s">
        <v>74</v>
      </c>
      <c r="Q182" s="160">
        <v>6</v>
      </c>
      <c r="R182" s="160">
        <v>6</v>
      </c>
      <c r="S182" s="160">
        <v>6</v>
      </c>
      <c r="T182" s="160">
        <v>6</v>
      </c>
      <c r="U182" s="166" t="s">
        <v>80</v>
      </c>
      <c r="V182" s="160" t="s">
        <v>74</v>
      </c>
      <c r="W182" s="177">
        <v>0</v>
      </c>
      <c r="X182" s="177">
        <v>96746.63</v>
      </c>
      <c r="Y182" s="177">
        <v>0</v>
      </c>
      <c r="Z182" s="177">
        <v>214619.85</v>
      </c>
      <c r="AA182" s="179">
        <v>0</v>
      </c>
      <c r="AB182" s="76" t="s">
        <v>69</v>
      </c>
      <c r="AC182" s="179">
        <v>100000</v>
      </c>
      <c r="AD182" s="76" t="s">
        <v>1064</v>
      </c>
      <c r="AE182" s="179">
        <v>0</v>
      </c>
      <c r="AF182" s="183">
        <v>0</v>
      </c>
      <c r="AG182" s="77" t="s">
        <v>69</v>
      </c>
      <c r="AH182" s="183">
        <v>680000</v>
      </c>
      <c r="AI182" s="77" t="s">
        <v>1064</v>
      </c>
      <c r="AJ182" s="183">
        <v>0</v>
      </c>
      <c r="AK182" s="187">
        <v>0</v>
      </c>
      <c r="AL182" s="78" t="s">
        <v>69</v>
      </c>
      <c r="AM182" s="187">
        <v>680000</v>
      </c>
      <c r="AN182" s="78" t="s">
        <v>1064</v>
      </c>
      <c r="AO182" s="187">
        <v>0</v>
      </c>
      <c r="AP182" s="191">
        <v>0</v>
      </c>
      <c r="AQ182" s="94" t="s">
        <v>69</v>
      </c>
      <c r="AR182" s="191">
        <v>80000</v>
      </c>
      <c r="AS182" s="108" t="s">
        <v>1064</v>
      </c>
      <c r="AT182" s="192">
        <v>0</v>
      </c>
      <c r="AU182" s="193">
        <v>0</v>
      </c>
      <c r="AV182" s="109" t="s">
        <v>69</v>
      </c>
      <c r="AW182" s="193">
        <v>0</v>
      </c>
      <c r="AX182" s="109" t="s">
        <v>69</v>
      </c>
      <c r="AY182" s="177">
        <f t="shared" si="8"/>
        <v>0</v>
      </c>
      <c r="AZ182" s="177">
        <f t="shared" si="9"/>
        <v>1851366.48</v>
      </c>
      <c r="BA182" s="93" t="s">
        <v>74</v>
      </c>
      <c r="BB182" s="177">
        <v>0</v>
      </c>
      <c r="BC182" s="177">
        <v>0</v>
      </c>
      <c r="BD182" s="177">
        <v>0</v>
      </c>
      <c r="BE182" s="177">
        <v>0</v>
      </c>
      <c r="BF182" s="177">
        <v>0</v>
      </c>
      <c r="BG182" s="177">
        <v>0</v>
      </c>
    </row>
    <row r="183" spans="1:59" s="89" customFormat="1" ht="78.75" hidden="1" x14ac:dyDescent="0.25">
      <c r="A183" s="28" t="s">
        <v>87</v>
      </c>
      <c r="B183" s="90">
        <v>9</v>
      </c>
      <c r="C183" s="90">
        <v>2</v>
      </c>
      <c r="D183" s="28" t="s">
        <v>1059</v>
      </c>
      <c r="E183" s="91" t="s">
        <v>145</v>
      </c>
      <c r="F183" s="90" t="s">
        <v>1060</v>
      </c>
      <c r="G183" s="91" t="s">
        <v>100</v>
      </c>
      <c r="H183" s="28">
        <v>42100</v>
      </c>
      <c r="I183" s="28" t="s">
        <v>1061</v>
      </c>
      <c r="J183" s="28" t="s">
        <v>69</v>
      </c>
      <c r="K183" s="90" t="s">
        <v>69</v>
      </c>
      <c r="L183" s="92" t="s">
        <v>69</v>
      </c>
      <c r="M183" s="28" t="s">
        <v>129</v>
      </c>
      <c r="N183" s="93" t="s">
        <v>1065</v>
      </c>
      <c r="O183" s="93" t="s">
        <v>1066</v>
      </c>
      <c r="P183" s="160" t="s">
        <v>74</v>
      </c>
      <c r="Q183" s="160">
        <v>6</v>
      </c>
      <c r="R183" s="160">
        <v>6</v>
      </c>
      <c r="S183" s="160">
        <v>6</v>
      </c>
      <c r="T183" s="160">
        <v>6</v>
      </c>
      <c r="U183" s="166" t="s">
        <v>80</v>
      </c>
      <c r="V183" s="160" t="s">
        <v>74</v>
      </c>
      <c r="W183" s="177">
        <v>0</v>
      </c>
      <c r="X183" s="177">
        <v>13157.07</v>
      </c>
      <c r="Y183" s="177">
        <v>0</v>
      </c>
      <c r="Z183" s="177">
        <v>4695.82</v>
      </c>
      <c r="AA183" s="179">
        <v>0</v>
      </c>
      <c r="AB183" s="76" t="s">
        <v>69</v>
      </c>
      <c r="AC183" s="179">
        <v>20000</v>
      </c>
      <c r="AD183" s="76" t="s">
        <v>1067</v>
      </c>
      <c r="AE183" s="179">
        <v>0</v>
      </c>
      <c r="AF183" s="183">
        <v>0</v>
      </c>
      <c r="AG183" s="77" t="s">
        <v>69</v>
      </c>
      <c r="AH183" s="183">
        <v>20000</v>
      </c>
      <c r="AI183" s="77" t="s">
        <v>1067</v>
      </c>
      <c r="AJ183" s="183">
        <v>0</v>
      </c>
      <c r="AK183" s="187">
        <v>0</v>
      </c>
      <c r="AL183" s="78" t="s">
        <v>69</v>
      </c>
      <c r="AM183" s="187">
        <v>20000</v>
      </c>
      <c r="AN183" s="78" t="s">
        <v>1067</v>
      </c>
      <c r="AO183" s="187">
        <v>0</v>
      </c>
      <c r="AP183" s="191">
        <v>0</v>
      </c>
      <c r="AQ183" s="94" t="s">
        <v>69</v>
      </c>
      <c r="AR183" s="191">
        <v>20000</v>
      </c>
      <c r="AS183" s="108" t="s">
        <v>1067</v>
      </c>
      <c r="AT183" s="192">
        <v>0</v>
      </c>
      <c r="AU183" s="193">
        <v>0</v>
      </c>
      <c r="AV183" s="109" t="s">
        <v>69</v>
      </c>
      <c r="AW183" s="193">
        <v>0</v>
      </c>
      <c r="AX183" s="109" t="s">
        <v>69</v>
      </c>
      <c r="AY183" s="177">
        <f t="shared" si="8"/>
        <v>0</v>
      </c>
      <c r="AZ183" s="177">
        <f t="shared" si="9"/>
        <v>97852.89</v>
      </c>
      <c r="BA183" s="93" t="s">
        <v>74</v>
      </c>
      <c r="BB183" s="177">
        <v>0</v>
      </c>
      <c r="BC183" s="177">
        <v>0</v>
      </c>
      <c r="BD183" s="177">
        <v>0</v>
      </c>
      <c r="BE183" s="177">
        <v>0</v>
      </c>
      <c r="BF183" s="177">
        <v>0</v>
      </c>
      <c r="BG183" s="177">
        <v>0</v>
      </c>
    </row>
    <row r="184" spans="1:59" s="89" customFormat="1" ht="31.5" hidden="1" x14ac:dyDescent="0.25">
      <c r="A184" s="256"/>
      <c r="B184" s="90" t="s">
        <v>1636</v>
      </c>
      <c r="C184" s="90" t="s">
        <v>1432</v>
      </c>
      <c r="D184" s="28" t="s">
        <v>1163</v>
      </c>
      <c r="E184" s="91" t="s">
        <v>145</v>
      </c>
      <c r="F184" s="90" t="s">
        <v>85</v>
      </c>
      <c r="G184" s="91" t="s">
        <v>67</v>
      </c>
      <c r="H184" s="28" t="s">
        <v>1637</v>
      </c>
      <c r="I184" s="28" t="s">
        <v>1156</v>
      </c>
      <c r="J184" s="28" t="s">
        <v>69</v>
      </c>
      <c r="K184" s="90" t="s">
        <v>69</v>
      </c>
      <c r="L184" s="92" t="s">
        <v>69</v>
      </c>
      <c r="M184" s="28" t="s">
        <v>70</v>
      </c>
      <c r="N184" s="249" t="s">
        <v>1638</v>
      </c>
      <c r="O184" s="93" t="s">
        <v>91</v>
      </c>
      <c r="P184" s="254"/>
      <c r="Q184" s="254"/>
      <c r="R184" s="254"/>
      <c r="S184" s="254"/>
      <c r="T184" s="254"/>
      <c r="U184" s="255"/>
      <c r="V184" s="160" t="s">
        <v>74</v>
      </c>
      <c r="W184" s="177">
        <v>0</v>
      </c>
      <c r="X184" s="177">
        <v>8545.39</v>
      </c>
      <c r="Y184" s="177">
        <v>0</v>
      </c>
      <c r="Z184" s="177">
        <v>3600</v>
      </c>
      <c r="AA184" s="179">
        <v>0</v>
      </c>
      <c r="AB184" s="76" t="s">
        <v>69</v>
      </c>
      <c r="AC184" s="179">
        <v>3600</v>
      </c>
      <c r="AD184" s="76" t="s">
        <v>1639</v>
      </c>
      <c r="AE184" s="179">
        <v>0</v>
      </c>
      <c r="AF184" s="183">
        <v>0</v>
      </c>
      <c r="AG184" s="77" t="s">
        <v>69</v>
      </c>
      <c r="AH184" s="183">
        <v>0</v>
      </c>
      <c r="AI184" s="77" t="s">
        <v>69</v>
      </c>
      <c r="AJ184" s="183">
        <v>0</v>
      </c>
      <c r="AK184" s="187">
        <v>0</v>
      </c>
      <c r="AL184" s="78" t="s">
        <v>69</v>
      </c>
      <c r="AM184" s="187">
        <v>0</v>
      </c>
      <c r="AN184" s="78" t="s">
        <v>69</v>
      </c>
      <c r="AO184" s="187">
        <v>0</v>
      </c>
      <c r="AP184" s="191">
        <v>0</v>
      </c>
      <c r="AQ184" s="94" t="s">
        <v>69</v>
      </c>
      <c r="AR184" s="191">
        <v>0</v>
      </c>
      <c r="AS184" s="108" t="s">
        <v>69</v>
      </c>
      <c r="AT184" s="192">
        <v>0</v>
      </c>
      <c r="AU184" s="193">
        <v>0</v>
      </c>
      <c r="AV184" s="109" t="s">
        <v>69</v>
      </c>
      <c r="AW184" s="193">
        <v>0</v>
      </c>
      <c r="AX184" s="109" t="s">
        <v>69</v>
      </c>
      <c r="AY184" s="177">
        <f t="shared" si="8"/>
        <v>0</v>
      </c>
      <c r="AZ184" s="177">
        <f t="shared" si="9"/>
        <v>15745.39</v>
      </c>
      <c r="BA184" s="93" t="s">
        <v>74</v>
      </c>
      <c r="BB184" s="177">
        <v>0</v>
      </c>
      <c r="BC184" s="177">
        <v>0</v>
      </c>
      <c r="BD184" s="177">
        <v>0</v>
      </c>
      <c r="BE184" s="177">
        <v>0</v>
      </c>
      <c r="BF184" s="177">
        <v>0</v>
      </c>
      <c r="BG184" s="177">
        <v>0</v>
      </c>
    </row>
    <row r="185" spans="1:59" s="89" customFormat="1" ht="47.25" hidden="1" x14ac:dyDescent="0.25">
      <c r="A185" s="28" t="s">
        <v>87</v>
      </c>
      <c r="B185" s="90">
        <v>9</v>
      </c>
      <c r="C185" s="90">
        <v>2</v>
      </c>
      <c r="D185" s="28" t="s">
        <v>1068</v>
      </c>
      <c r="E185" s="91" t="s">
        <v>145</v>
      </c>
      <c r="F185" s="90" t="s">
        <v>628</v>
      </c>
      <c r="G185" s="91" t="s">
        <v>67</v>
      </c>
      <c r="H185" s="28">
        <v>42100</v>
      </c>
      <c r="I185" s="28" t="s">
        <v>1061</v>
      </c>
      <c r="J185" s="28" t="s">
        <v>69</v>
      </c>
      <c r="K185" s="90" t="s">
        <v>69</v>
      </c>
      <c r="L185" s="92" t="s">
        <v>69</v>
      </c>
      <c r="M185" s="28" t="s">
        <v>77</v>
      </c>
      <c r="N185" s="93" t="s">
        <v>1069</v>
      </c>
      <c r="O185" s="93" t="s">
        <v>79</v>
      </c>
      <c r="P185" s="160" t="s">
        <v>74</v>
      </c>
      <c r="Q185" s="160">
        <v>8</v>
      </c>
      <c r="R185" s="160" t="s">
        <v>80</v>
      </c>
      <c r="S185" s="160" t="s">
        <v>80</v>
      </c>
      <c r="T185" s="160" t="s">
        <v>80</v>
      </c>
      <c r="U185" s="166" t="s">
        <v>80</v>
      </c>
      <c r="V185" s="160" t="s">
        <v>74</v>
      </c>
      <c r="W185" s="177">
        <v>0</v>
      </c>
      <c r="X185" s="177">
        <v>0</v>
      </c>
      <c r="Y185" s="177">
        <v>0</v>
      </c>
      <c r="Z185" s="177">
        <v>0</v>
      </c>
      <c r="AA185" s="179">
        <v>0</v>
      </c>
      <c r="AB185" s="76" t="s">
        <v>69</v>
      </c>
      <c r="AC185" s="179">
        <v>33400</v>
      </c>
      <c r="AD185" s="76" t="s">
        <v>1070</v>
      </c>
      <c r="AE185" s="179">
        <v>0</v>
      </c>
      <c r="AF185" s="183">
        <v>0</v>
      </c>
      <c r="AG185" s="77" t="s">
        <v>69</v>
      </c>
      <c r="AH185" s="183">
        <v>0</v>
      </c>
      <c r="AI185" s="77" t="s">
        <v>69</v>
      </c>
      <c r="AJ185" s="183">
        <v>0</v>
      </c>
      <c r="AK185" s="187">
        <v>0</v>
      </c>
      <c r="AL185" s="78" t="s">
        <v>69</v>
      </c>
      <c r="AM185" s="187">
        <v>0</v>
      </c>
      <c r="AN185" s="78" t="s">
        <v>69</v>
      </c>
      <c r="AO185" s="187">
        <v>0</v>
      </c>
      <c r="AP185" s="191">
        <v>0</v>
      </c>
      <c r="AQ185" s="94" t="s">
        <v>69</v>
      </c>
      <c r="AR185" s="191">
        <v>0</v>
      </c>
      <c r="AS185" s="108" t="s">
        <v>69</v>
      </c>
      <c r="AT185" s="192">
        <v>0</v>
      </c>
      <c r="AU185" s="193">
        <v>0</v>
      </c>
      <c r="AV185" s="109" t="s">
        <v>69</v>
      </c>
      <c r="AW185" s="193">
        <v>0</v>
      </c>
      <c r="AX185" s="109" t="s">
        <v>69</v>
      </c>
      <c r="AY185" s="177">
        <f t="shared" si="8"/>
        <v>0</v>
      </c>
      <c r="AZ185" s="177">
        <f t="shared" si="9"/>
        <v>33400</v>
      </c>
      <c r="BA185" s="93" t="s">
        <v>74</v>
      </c>
      <c r="BB185" s="177">
        <v>0</v>
      </c>
      <c r="BC185" s="177">
        <v>0</v>
      </c>
      <c r="BD185" s="177">
        <v>0</v>
      </c>
      <c r="BE185" s="177">
        <v>0</v>
      </c>
      <c r="BF185" s="177">
        <v>0</v>
      </c>
      <c r="BG185" s="177">
        <v>0</v>
      </c>
    </row>
    <row r="186" spans="1:59" s="89" customFormat="1" ht="47.25" hidden="1" x14ac:dyDescent="0.25">
      <c r="A186" s="28" t="s">
        <v>84</v>
      </c>
      <c r="B186" s="90">
        <v>9</v>
      </c>
      <c r="C186" s="90">
        <v>1</v>
      </c>
      <c r="D186" s="28" t="s">
        <v>1075</v>
      </c>
      <c r="E186" s="91" t="s">
        <v>145</v>
      </c>
      <c r="F186" s="90" t="s">
        <v>76</v>
      </c>
      <c r="G186" s="91" t="s">
        <v>67</v>
      </c>
      <c r="H186" s="28">
        <v>21502</v>
      </c>
      <c r="I186" s="28" t="s">
        <v>542</v>
      </c>
      <c r="J186" s="28" t="s">
        <v>69</v>
      </c>
      <c r="K186" s="90" t="s">
        <v>69</v>
      </c>
      <c r="L186" s="92" t="s">
        <v>69</v>
      </c>
      <c r="M186" s="28" t="s">
        <v>77</v>
      </c>
      <c r="N186" s="93" t="s">
        <v>1076</v>
      </c>
      <c r="O186" s="93" t="s">
        <v>79</v>
      </c>
      <c r="P186" s="160" t="s">
        <v>74</v>
      </c>
      <c r="Q186" s="160" t="s">
        <v>80</v>
      </c>
      <c r="R186" s="160">
        <v>9</v>
      </c>
      <c r="S186" s="160" t="s">
        <v>80</v>
      </c>
      <c r="T186" s="160" t="s">
        <v>80</v>
      </c>
      <c r="U186" s="166" t="s">
        <v>80</v>
      </c>
      <c r="V186" s="160" t="s">
        <v>74</v>
      </c>
      <c r="W186" s="177">
        <v>0</v>
      </c>
      <c r="X186" s="177">
        <v>44503.46</v>
      </c>
      <c r="Y186" s="177">
        <v>0</v>
      </c>
      <c r="Z186" s="177">
        <v>26973.8</v>
      </c>
      <c r="AA186" s="179">
        <v>0</v>
      </c>
      <c r="AB186" s="76" t="s">
        <v>69</v>
      </c>
      <c r="AC186" s="179">
        <v>0</v>
      </c>
      <c r="AD186" s="76" t="s">
        <v>69</v>
      </c>
      <c r="AE186" s="179">
        <v>0</v>
      </c>
      <c r="AF186" s="183">
        <v>0</v>
      </c>
      <c r="AG186" s="77" t="s">
        <v>69</v>
      </c>
      <c r="AH186" s="183">
        <v>70000</v>
      </c>
      <c r="AI186" s="77" t="s">
        <v>1077</v>
      </c>
      <c r="AJ186" s="183">
        <v>0</v>
      </c>
      <c r="AK186" s="187">
        <v>0</v>
      </c>
      <c r="AL186" s="78" t="s">
        <v>69</v>
      </c>
      <c r="AM186" s="187">
        <v>0</v>
      </c>
      <c r="AN186" s="78" t="s">
        <v>69</v>
      </c>
      <c r="AO186" s="187">
        <v>0</v>
      </c>
      <c r="AP186" s="191">
        <v>0</v>
      </c>
      <c r="AQ186" s="94" t="s">
        <v>69</v>
      </c>
      <c r="AR186" s="191">
        <v>0</v>
      </c>
      <c r="AS186" s="108" t="s">
        <v>69</v>
      </c>
      <c r="AT186" s="192">
        <v>0</v>
      </c>
      <c r="AU186" s="193">
        <v>0</v>
      </c>
      <c r="AV186" s="109" t="s">
        <v>69</v>
      </c>
      <c r="AW186" s="193">
        <v>0</v>
      </c>
      <c r="AX186" s="109" t="s">
        <v>69</v>
      </c>
      <c r="AY186" s="177">
        <f t="shared" si="8"/>
        <v>0</v>
      </c>
      <c r="AZ186" s="177">
        <f t="shared" si="9"/>
        <v>141477.26</v>
      </c>
      <c r="BA186" s="93" t="s">
        <v>74</v>
      </c>
      <c r="BB186" s="177">
        <v>0</v>
      </c>
      <c r="BC186" s="177">
        <v>0</v>
      </c>
      <c r="BD186" s="177">
        <v>0</v>
      </c>
      <c r="BE186" s="177">
        <v>0</v>
      </c>
      <c r="BF186" s="177">
        <v>0</v>
      </c>
      <c r="BG186" s="177">
        <v>0</v>
      </c>
    </row>
    <row r="187" spans="1:59" s="89" customFormat="1" ht="63" hidden="1" x14ac:dyDescent="0.25">
      <c r="A187" s="28" t="s">
        <v>87</v>
      </c>
      <c r="B187" s="90">
        <v>9</v>
      </c>
      <c r="C187" s="90">
        <v>2</v>
      </c>
      <c r="D187" s="28" t="s">
        <v>1078</v>
      </c>
      <c r="E187" s="91" t="s">
        <v>145</v>
      </c>
      <c r="F187" s="90" t="s">
        <v>628</v>
      </c>
      <c r="G187" s="91" t="s">
        <v>67</v>
      </c>
      <c r="H187" s="28">
        <v>36301</v>
      </c>
      <c r="I187" s="28" t="s">
        <v>1079</v>
      </c>
      <c r="J187" s="28" t="s">
        <v>69</v>
      </c>
      <c r="K187" s="90" t="s">
        <v>69</v>
      </c>
      <c r="L187" s="92" t="s">
        <v>69</v>
      </c>
      <c r="M187" s="28" t="s">
        <v>70</v>
      </c>
      <c r="N187" s="93" t="s">
        <v>1080</v>
      </c>
      <c r="O187" s="93" t="s">
        <v>72</v>
      </c>
      <c r="P187" s="160" t="s">
        <v>74</v>
      </c>
      <c r="Q187" s="160">
        <v>8</v>
      </c>
      <c r="R187" s="160">
        <v>8</v>
      </c>
      <c r="S187" s="160" t="s">
        <v>80</v>
      </c>
      <c r="T187" s="160" t="s">
        <v>80</v>
      </c>
      <c r="U187" s="166" t="s">
        <v>80</v>
      </c>
      <c r="V187" s="160" t="s">
        <v>74</v>
      </c>
      <c r="W187" s="177">
        <v>0</v>
      </c>
      <c r="X187" s="177">
        <v>890.12</v>
      </c>
      <c r="Y187" s="177">
        <v>0</v>
      </c>
      <c r="Z187" s="177">
        <v>0</v>
      </c>
      <c r="AA187" s="179">
        <v>0</v>
      </c>
      <c r="AB187" s="76" t="s">
        <v>69</v>
      </c>
      <c r="AC187" s="179">
        <v>6300</v>
      </c>
      <c r="AD187" s="76" t="s">
        <v>1081</v>
      </c>
      <c r="AE187" s="179">
        <v>0</v>
      </c>
      <c r="AF187" s="183">
        <v>0</v>
      </c>
      <c r="AG187" s="77" t="s">
        <v>69</v>
      </c>
      <c r="AH187" s="183">
        <v>6300</v>
      </c>
      <c r="AI187" s="77" t="s">
        <v>1081</v>
      </c>
      <c r="AJ187" s="183">
        <v>0</v>
      </c>
      <c r="AK187" s="187">
        <v>0</v>
      </c>
      <c r="AL187" s="78" t="s">
        <v>69</v>
      </c>
      <c r="AM187" s="187">
        <v>0</v>
      </c>
      <c r="AN187" s="78" t="s">
        <v>69</v>
      </c>
      <c r="AO187" s="187">
        <v>0</v>
      </c>
      <c r="AP187" s="191">
        <v>0</v>
      </c>
      <c r="AQ187" s="94" t="s">
        <v>69</v>
      </c>
      <c r="AR187" s="191">
        <v>0</v>
      </c>
      <c r="AS187" s="108" t="s">
        <v>69</v>
      </c>
      <c r="AT187" s="192">
        <v>0</v>
      </c>
      <c r="AU187" s="193">
        <v>0</v>
      </c>
      <c r="AV187" s="109" t="s">
        <v>69</v>
      </c>
      <c r="AW187" s="193">
        <v>0</v>
      </c>
      <c r="AX187" s="109" t="s">
        <v>69</v>
      </c>
      <c r="AY187" s="177">
        <f t="shared" si="8"/>
        <v>0</v>
      </c>
      <c r="AZ187" s="177">
        <f t="shared" si="9"/>
        <v>13490.119999999999</v>
      </c>
      <c r="BA187" s="93" t="s">
        <v>74</v>
      </c>
      <c r="BB187" s="177">
        <v>0</v>
      </c>
      <c r="BC187" s="177">
        <v>0</v>
      </c>
      <c r="BD187" s="177">
        <v>0</v>
      </c>
      <c r="BE187" s="177">
        <v>0</v>
      </c>
      <c r="BF187" s="177">
        <v>0</v>
      </c>
      <c r="BG187" s="177">
        <v>0</v>
      </c>
    </row>
    <row r="188" spans="1:59" s="89" customFormat="1" ht="47.25" hidden="1" x14ac:dyDescent="0.25">
      <c r="A188" s="28" t="s">
        <v>84</v>
      </c>
      <c r="B188" s="90">
        <v>9</v>
      </c>
      <c r="C188" s="90">
        <v>1</v>
      </c>
      <c r="D188" s="28" t="s">
        <v>1082</v>
      </c>
      <c r="E188" s="91" t="s">
        <v>145</v>
      </c>
      <c r="F188" s="90" t="s">
        <v>1083</v>
      </c>
      <c r="G188" s="91" t="s">
        <v>100</v>
      </c>
      <c r="H188" s="28">
        <v>21702</v>
      </c>
      <c r="I188" s="28" t="s">
        <v>532</v>
      </c>
      <c r="J188" s="28" t="s">
        <v>69</v>
      </c>
      <c r="K188" s="90" t="s">
        <v>69</v>
      </c>
      <c r="L188" s="92" t="s">
        <v>69</v>
      </c>
      <c r="M188" s="28" t="s">
        <v>77</v>
      </c>
      <c r="N188" s="93" t="s">
        <v>1084</v>
      </c>
      <c r="O188" s="93" t="s">
        <v>1083</v>
      </c>
      <c r="P188" s="160" t="s">
        <v>145</v>
      </c>
      <c r="Q188" s="160" t="s">
        <v>80</v>
      </c>
      <c r="R188" s="160">
        <v>9</v>
      </c>
      <c r="S188" s="160" t="s">
        <v>80</v>
      </c>
      <c r="T188" s="160" t="s">
        <v>80</v>
      </c>
      <c r="U188" s="166" t="s">
        <v>80</v>
      </c>
      <c r="V188" s="160" t="s">
        <v>74</v>
      </c>
      <c r="W188" s="177">
        <v>0</v>
      </c>
      <c r="X188" s="177">
        <v>104266.41</v>
      </c>
      <c r="Y188" s="177">
        <v>0</v>
      </c>
      <c r="Z188" s="177">
        <v>0</v>
      </c>
      <c r="AA188" s="179">
        <v>0</v>
      </c>
      <c r="AB188" s="76" t="s">
        <v>69</v>
      </c>
      <c r="AC188" s="179">
        <v>36700</v>
      </c>
      <c r="AD188" s="76" t="s">
        <v>1085</v>
      </c>
      <c r="AE188" s="179">
        <v>0</v>
      </c>
      <c r="AF188" s="183">
        <v>0</v>
      </c>
      <c r="AG188" s="77" t="s">
        <v>69</v>
      </c>
      <c r="AH188" s="183">
        <v>292100</v>
      </c>
      <c r="AI188" s="77" t="s">
        <v>1086</v>
      </c>
      <c r="AJ188" s="183">
        <v>0</v>
      </c>
      <c r="AK188" s="187">
        <v>0</v>
      </c>
      <c r="AL188" s="78" t="s">
        <v>69</v>
      </c>
      <c r="AM188" s="187">
        <v>0</v>
      </c>
      <c r="AN188" s="78" t="s">
        <v>69</v>
      </c>
      <c r="AO188" s="187">
        <v>0</v>
      </c>
      <c r="AP188" s="191">
        <v>0</v>
      </c>
      <c r="AQ188" s="94" t="s">
        <v>69</v>
      </c>
      <c r="AR188" s="191">
        <v>0</v>
      </c>
      <c r="AS188" s="108" t="s">
        <v>69</v>
      </c>
      <c r="AT188" s="192">
        <v>0</v>
      </c>
      <c r="AU188" s="193">
        <v>0</v>
      </c>
      <c r="AV188" s="109" t="s">
        <v>69</v>
      </c>
      <c r="AW188" s="193">
        <v>0</v>
      </c>
      <c r="AX188" s="109" t="s">
        <v>69</v>
      </c>
      <c r="AY188" s="177">
        <f t="shared" si="8"/>
        <v>0</v>
      </c>
      <c r="AZ188" s="177">
        <f t="shared" si="9"/>
        <v>433066.41000000003</v>
      </c>
      <c r="BA188" s="93" t="s">
        <v>74</v>
      </c>
      <c r="BB188" s="177">
        <v>0</v>
      </c>
      <c r="BC188" s="177">
        <v>0</v>
      </c>
      <c r="BD188" s="177">
        <v>0</v>
      </c>
      <c r="BE188" s="177">
        <v>0</v>
      </c>
      <c r="BF188" s="177">
        <v>0</v>
      </c>
      <c r="BG188" s="177">
        <v>0</v>
      </c>
    </row>
    <row r="189" spans="1:59" s="89" customFormat="1" ht="31.5" hidden="1" x14ac:dyDescent="0.25">
      <c r="A189" s="28" t="s">
        <v>84</v>
      </c>
      <c r="B189" s="90">
        <v>11</v>
      </c>
      <c r="C189" s="90">
        <v>1</v>
      </c>
      <c r="D189" s="28" t="s">
        <v>1088</v>
      </c>
      <c r="E189" s="91" t="s">
        <v>145</v>
      </c>
      <c r="F189" s="90" t="s">
        <v>1089</v>
      </c>
      <c r="G189" s="91" t="s">
        <v>100</v>
      </c>
      <c r="H189" s="28">
        <v>62300</v>
      </c>
      <c r="I189" s="28" t="s">
        <v>1090</v>
      </c>
      <c r="J189" s="28" t="s">
        <v>69</v>
      </c>
      <c r="K189" s="90" t="s">
        <v>69</v>
      </c>
      <c r="L189" s="92" t="s">
        <v>69</v>
      </c>
      <c r="M189" s="28">
        <v>12110000</v>
      </c>
      <c r="N189" s="93" t="s">
        <v>1091</v>
      </c>
      <c r="O189" s="93" t="s">
        <v>1092</v>
      </c>
      <c r="P189" s="160" t="s">
        <v>74</v>
      </c>
      <c r="Q189" s="160" t="s">
        <v>80</v>
      </c>
      <c r="R189" s="160" t="s">
        <v>80</v>
      </c>
      <c r="S189" s="160" t="s">
        <v>80</v>
      </c>
      <c r="T189" s="160" t="s">
        <v>80</v>
      </c>
      <c r="U189" s="166" t="s">
        <v>80</v>
      </c>
      <c r="V189" s="160" t="s">
        <v>74</v>
      </c>
      <c r="W189" s="177">
        <v>0</v>
      </c>
      <c r="X189" s="177">
        <v>426600</v>
      </c>
      <c r="Y189" s="177">
        <v>0</v>
      </c>
      <c r="Z189" s="177">
        <v>1806000</v>
      </c>
      <c r="AA189" s="179">
        <v>0</v>
      </c>
      <c r="AB189" s="76" t="s">
        <v>69</v>
      </c>
      <c r="AC189" s="179">
        <v>1500000</v>
      </c>
      <c r="AD189" s="76" t="s">
        <v>1092</v>
      </c>
      <c r="AE189" s="179">
        <v>0</v>
      </c>
      <c r="AF189" s="183">
        <v>0</v>
      </c>
      <c r="AG189" s="77" t="s">
        <v>69</v>
      </c>
      <c r="AH189" s="183">
        <v>1500000</v>
      </c>
      <c r="AI189" s="77" t="s">
        <v>1092</v>
      </c>
      <c r="AJ189" s="183">
        <v>0</v>
      </c>
      <c r="AK189" s="187">
        <v>0</v>
      </c>
      <c r="AL189" s="78" t="s">
        <v>69</v>
      </c>
      <c r="AM189" s="187">
        <v>1500000</v>
      </c>
      <c r="AN189" s="78" t="s">
        <v>1089</v>
      </c>
      <c r="AO189" s="187">
        <v>0</v>
      </c>
      <c r="AP189" s="191">
        <v>0</v>
      </c>
      <c r="AQ189" s="94" t="s">
        <v>69</v>
      </c>
      <c r="AR189" s="191">
        <v>1500000</v>
      </c>
      <c r="AS189" s="108" t="s">
        <v>1089</v>
      </c>
      <c r="AT189" s="192">
        <v>0</v>
      </c>
      <c r="AU189" s="193">
        <v>0</v>
      </c>
      <c r="AV189" s="109" t="s">
        <v>69</v>
      </c>
      <c r="AW189" s="193">
        <v>0</v>
      </c>
      <c r="AX189" s="109" t="s">
        <v>69</v>
      </c>
      <c r="AY189" s="177">
        <f t="shared" si="8"/>
        <v>0</v>
      </c>
      <c r="AZ189" s="177">
        <f t="shared" si="9"/>
        <v>8232600</v>
      </c>
      <c r="BA189" s="93" t="s">
        <v>74</v>
      </c>
      <c r="BB189" s="177">
        <v>0</v>
      </c>
      <c r="BC189" s="177">
        <v>0</v>
      </c>
      <c r="BD189" s="177">
        <v>0</v>
      </c>
      <c r="BE189" s="177">
        <v>0</v>
      </c>
      <c r="BF189" s="177">
        <v>0</v>
      </c>
      <c r="BG189" s="177">
        <v>0</v>
      </c>
    </row>
    <row r="190" spans="1:59" s="89" customFormat="1" ht="47.25" hidden="1" x14ac:dyDescent="0.25">
      <c r="A190" s="28" t="s">
        <v>84</v>
      </c>
      <c r="B190" s="90">
        <v>11</v>
      </c>
      <c r="C190" s="90">
        <v>1</v>
      </c>
      <c r="D190" s="28" t="s">
        <v>1093</v>
      </c>
      <c r="E190" s="91" t="s">
        <v>145</v>
      </c>
      <c r="F190" s="90" t="s">
        <v>1094</v>
      </c>
      <c r="G190" s="91" t="s">
        <v>100</v>
      </c>
      <c r="H190" s="28">
        <v>62600</v>
      </c>
      <c r="I190" s="28" t="s">
        <v>1087</v>
      </c>
      <c r="J190" s="28">
        <v>20190000</v>
      </c>
      <c r="K190" s="90" t="s">
        <v>1095</v>
      </c>
      <c r="L190" s="92" t="s">
        <v>1096</v>
      </c>
      <c r="M190" s="28" t="s">
        <v>1097</v>
      </c>
      <c r="N190" s="93" t="s">
        <v>1098</v>
      </c>
      <c r="O190" s="93" t="s">
        <v>1099</v>
      </c>
      <c r="P190" s="160" t="s">
        <v>74</v>
      </c>
      <c r="Q190" s="160" t="s">
        <v>80</v>
      </c>
      <c r="R190" s="160" t="s">
        <v>80</v>
      </c>
      <c r="S190" s="160" t="s">
        <v>80</v>
      </c>
      <c r="T190" s="160" t="s">
        <v>80</v>
      </c>
      <c r="U190" s="166" t="s">
        <v>80</v>
      </c>
      <c r="V190" s="160" t="s">
        <v>74</v>
      </c>
      <c r="W190" s="177">
        <v>84797</v>
      </c>
      <c r="X190" s="177">
        <v>84797</v>
      </c>
      <c r="Y190" s="177">
        <v>0</v>
      </c>
      <c r="Z190" s="177">
        <v>0</v>
      </c>
      <c r="AA190" s="179">
        <v>466900</v>
      </c>
      <c r="AB190" s="76" t="s">
        <v>1100</v>
      </c>
      <c r="AC190" s="179">
        <v>466900</v>
      </c>
      <c r="AD190" s="76" t="s">
        <v>1101</v>
      </c>
      <c r="AE190" s="179">
        <v>0</v>
      </c>
      <c r="AF190" s="183">
        <v>23255500</v>
      </c>
      <c r="AG190" s="77" t="s">
        <v>1100</v>
      </c>
      <c r="AH190" s="183">
        <v>23255500</v>
      </c>
      <c r="AI190" s="77" t="s">
        <v>1101</v>
      </c>
      <c r="AJ190" s="183">
        <v>0</v>
      </c>
      <c r="AK190" s="187">
        <v>0</v>
      </c>
      <c r="AL190" s="78" t="s">
        <v>69</v>
      </c>
      <c r="AM190" s="187">
        <v>0</v>
      </c>
      <c r="AN190" s="78" t="s">
        <v>69</v>
      </c>
      <c r="AO190" s="187">
        <v>0</v>
      </c>
      <c r="AP190" s="191">
        <v>0</v>
      </c>
      <c r="AQ190" s="94" t="s">
        <v>69</v>
      </c>
      <c r="AR190" s="191">
        <v>0</v>
      </c>
      <c r="AS190" s="108" t="s">
        <v>69</v>
      </c>
      <c r="AT190" s="192">
        <v>0</v>
      </c>
      <c r="AU190" s="193">
        <v>0</v>
      </c>
      <c r="AV190" s="109" t="s">
        <v>69</v>
      </c>
      <c r="AW190" s="193">
        <v>0</v>
      </c>
      <c r="AX190" s="109" t="s">
        <v>69</v>
      </c>
      <c r="AY190" s="177">
        <f t="shared" si="8"/>
        <v>23807197</v>
      </c>
      <c r="AZ190" s="177">
        <f t="shared" si="9"/>
        <v>23807197</v>
      </c>
      <c r="BA190" s="93" t="s">
        <v>74</v>
      </c>
      <c r="BB190" s="177">
        <v>0</v>
      </c>
      <c r="BC190" s="177">
        <v>0</v>
      </c>
      <c r="BD190" s="177">
        <v>0</v>
      </c>
      <c r="BE190" s="177">
        <v>0</v>
      </c>
      <c r="BF190" s="177">
        <v>0</v>
      </c>
      <c r="BG190" s="177">
        <v>0</v>
      </c>
    </row>
    <row r="191" spans="1:59" s="89" customFormat="1" ht="47.25" hidden="1" x14ac:dyDescent="0.25">
      <c r="A191" s="28" t="s">
        <v>87</v>
      </c>
      <c r="B191" s="90">
        <v>13</v>
      </c>
      <c r="C191" s="90">
        <v>2</v>
      </c>
      <c r="D191" s="28" t="s">
        <v>1615</v>
      </c>
      <c r="E191" s="91" t="s">
        <v>74</v>
      </c>
      <c r="F191" s="90" t="s">
        <v>79</v>
      </c>
      <c r="G191" s="91" t="s">
        <v>67</v>
      </c>
      <c r="H191" s="28">
        <v>11900</v>
      </c>
      <c r="I191" s="28" t="s">
        <v>1102</v>
      </c>
      <c r="J191" s="28" t="s">
        <v>69</v>
      </c>
      <c r="K191" s="90" t="s">
        <v>69</v>
      </c>
      <c r="L191" s="92" t="s">
        <v>69</v>
      </c>
      <c r="M191" s="28" t="s">
        <v>77</v>
      </c>
      <c r="N191" s="93" t="s">
        <v>1103</v>
      </c>
      <c r="O191" s="93" t="s">
        <v>79</v>
      </c>
      <c r="P191" s="160" t="s">
        <v>74</v>
      </c>
      <c r="Q191" s="160">
        <v>5</v>
      </c>
      <c r="R191" s="160">
        <v>12</v>
      </c>
      <c r="S191" s="160">
        <v>12</v>
      </c>
      <c r="T191" s="160">
        <v>12</v>
      </c>
      <c r="U191" s="166" t="s">
        <v>80</v>
      </c>
      <c r="V191" s="160" t="s">
        <v>74</v>
      </c>
      <c r="W191" s="177">
        <v>0</v>
      </c>
      <c r="X191" s="177">
        <v>2291.23</v>
      </c>
      <c r="Y191" s="177">
        <v>0</v>
      </c>
      <c r="Z191" s="177">
        <v>0</v>
      </c>
      <c r="AA191" s="179">
        <v>0</v>
      </c>
      <c r="AB191" s="76" t="s">
        <v>69</v>
      </c>
      <c r="AC191" s="179">
        <v>1600</v>
      </c>
      <c r="AD191" s="76" t="s">
        <v>1104</v>
      </c>
      <c r="AE191" s="179">
        <v>0</v>
      </c>
      <c r="AF191" s="183">
        <v>0</v>
      </c>
      <c r="AG191" s="77" t="s">
        <v>69</v>
      </c>
      <c r="AH191" s="183">
        <v>1000</v>
      </c>
      <c r="AI191" s="77" t="s">
        <v>1105</v>
      </c>
      <c r="AJ191" s="183">
        <v>0</v>
      </c>
      <c r="AK191" s="187">
        <v>0</v>
      </c>
      <c r="AL191" s="78" t="s">
        <v>69</v>
      </c>
      <c r="AM191" s="187">
        <v>1000</v>
      </c>
      <c r="AN191" s="78" t="s">
        <v>1106</v>
      </c>
      <c r="AO191" s="187">
        <v>0</v>
      </c>
      <c r="AP191" s="191">
        <v>0</v>
      </c>
      <c r="AQ191" s="94" t="s">
        <v>69</v>
      </c>
      <c r="AR191" s="191">
        <v>1000</v>
      </c>
      <c r="AS191" s="108" t="s">
        <v>1106</v>
      </c>
      <c r="AT191" s="192">
        <v>0</v>
      </c>
      <c r="AU191" s="193">
        <v>0</v>
      </c>
      <c r="AV191" s="109" t="s">
        <v>69</v>
      </c>
      <c r="AW191" s="193">
        <v>0</v>
      </c>
      <c r="AX191" s="109" t="s">
        <v>69</v>
      </c>
      <c r="AY191" s="177">
        <f t="shared" si="8"/>
        <v>0</v>
      </c>
      <c r="AZ191" s="177">
        <f t="shared" si="9"/>
        <v>6891.23</v>
      </c>
      <c r="BA191" s="93" t="s">
        <v>74</v>
      </c>
      <c r="BB191" s="177">
        <v>0</v>
      </c>
      <c r="BC191" s="177">
        <v>0</v>
      </c>
      <c r="BD191" s="177">
        <v>0</v>
      </c>
      <c r="BE191" s="177">
        <v>0</v>
      </c>
      <c r="BF191" s="177">
        <v>0</v>
      </c>
      <c r="BG191" s="177">
        <v>0</v>
      </c>
    </row>
    <row r="192" spans="1:59" s="89" customFormat="1" ht="47.25" hidden="1" x14ac:dyDescent="0.25">
      <c r="A192" s="28" t="s">
        <v>63</v>
      </c>
      <c r="B192" s="90">
        <v>13</v>
      </c>
      <c r="C192" s="90">
        <v>1</v>
      </c>
      <c r="D192" s="28" t="s">
        <v>1107</v>
      </c>
      <c r="E192" s="91" t="s">
        <v>74</v>
      </c>
      <c r="F192" s="90" t="s">
        <v>85</v>
      </c>
      <c r="G192" s="91" t="s">
        <v>67</v>
      </c>
      <c r="H192" s="28">
        <v>12202</v>
      </c>
      <c r="I192" s="28" t="s">
        <v>1108</v>
      </c>
      <c r="J192" s="28" t="s">
        <v>69</v>
      </c>
      <c r="K192" s="90" t="s">
        <v>69</v>
      </c>
      <c r="L192" s="92" t="s">
        <v>69</v>
      </c>
      <c r="M192" s="28" t="s">
        <v>77</v>
      </c>
      <c r="N192" s="93" t="s">
        <v>1109</v>
      </c>
      <c r="O192" s="93" t="s">
        <v>86</v>
      </c>
      <c r="P192" s="160" t="s">
        <v>74</v>
      </c>
      <c r="Q192" s="160">
        <v>3</v>
      </c>
      <c r="R192" s="160">
        <v>12</v>
      </c>
      <c r="S192" s="160">
        <v>12</v>
      </c>
      <c r="T192" s="160">
        <v>12</v>
      </c>
      <c r="U192" s="166" t="s">
        <v>80</v>
      </c>
      <c r="V192" s="160" t="s">
        <v>74</v>
      </c>
      <c r="W192" s="177">
        <v>0</v>
      </c>
      <c r="X192" s="177">
        <v>3343.9</v>
      </c>
      <c r="Y192" s="177">
        <v>0</v>
      </c>
      <c r="Z192" s="177">
        <v>0</v>
      </c>
      <c r="AA192" s="179">
        <v>0</v>
      </c>
      <c r="AB192" s="76" t="s">
        <v>69</v>
      </c>
      <c r="AC192" s="179">
        <v>0</v>
      </c>
      <c r="AD192" s="76" t="s">
        <v>69</v>
      </c>
      <c r="AE192" s="179">
        <v>0</v>
      </c>
      <c r="AF192" s="183">
        <v>0</v>
      </c>
      <c r="AG192" s="77" t="s">
        <v>69</v>
      </c>
      <c r="AH192" s="183">
        <v>1000</v>
      </c>
      <c r="AI192" s="77" t="s">
        <v>1106</v>
      </c>
      <c r="AJ192" s="183">
        <v>0</v>
      </c>
      <c r="AK192" s="187">
        <v>0</v>
      </c>
      <c r="AL192" s="78" t="s">
        <v>69</v>
      </c>
      <c r="AM192" s="187">
        <v>1000</v>
      </c>
      <c r="AN192" s="78" t="s">
        <v>1106</v>
      </c>
      <c r="AO192" s="187">
        <v>0</v>
      </c>
      <c r="AP192" s="191">
        <v>0</v>
      </c>
      <c r="AQ192" s="94" t="s">
        <v>69</v>
      </c>
      <c r="AR192" s="191">
        <v>1000</v>
      </c>
      <c r="AS192" s="108" t="s">
        <v>1106</v>
      </c>
      <c r="AT192" s="192">
        <v>0</v>
      </c>
      <c r="AU192" s="193">
        <v>0</v>
      </c>
      <c r="AV192" s="109" t="s">
        <v>69</v>
      </c>
      <c r="AW192" s="193">
        <v>0</v>
      </c>
      <c r="AX192" s="109" t="s">
        <v>69</v>
      </c>
      <c r="AY192" s="177">
        <f t="shared" si="8"/>
        <v>0</v>
      </c>
      <c r="AZ192" s="177">
        <f t="shared" si="9"/>
        <v>6343.9</v>
      </c>
      <c r="BA192" s="93" t="s">
        <v>74</v>
      </c>
      <c r="BB192" s="177">
        <v>0</v>
      </c>
      <c r="BC192" s="177">
        <v>0</v>
      </c>
      <c r="BD192" s="177">
        <v>0</v>
      </c>
      <c r="BE192" s="177">
        <v>0</v>
      </c>
      <c r="BF192" s="177">
        <v>0</v>
      </c>
      <c r="BG192" s="177">
        <v>0</v>
      </c>
    </row>
    <row r="193" spans="1:59" s="89" customFormat="1" ht="78.75" hidden="1" x14ac:dyDescent="0.25">
      <c r="A193" s="28" t="s">
        <v>63</v>
      </c>
      <c r="B193" s="90">
        <v>13</v>
      </c>
      <c r="C193" s="90">
        <v>2</v>
      </c>
      <c r="D193" s="28" t="s">
        <v>1110</v>
      </c>
      <c r="E193" s="91" t="s">
        <v>74</v>
      </c>
      <c r="F193" s="90" t="s">
        <v>66</v>
      </c>
      <c r="G193" s="91" t="s">
        <v>67</v>
      </c>
      <c r="H193" s="28">
        <v>12202</v>
      </c>
      <c r="I193" s="28" t="s">
        <v>1108</v>
      </c>
      <c r="J193" s="28" t="s">
        <v>69</v>
      </c>
      <c r="K193" s="90" t="s">
        <v>69</v>
      </c>
      <c r="L193" s="92" t="s">
        <v>69</v>
      </c>
      <c r="M193" s="28" t="s">
        <v>70</v>
      </c>
      <c r="N193" s="93" t="s">
        <v>1111</v>
      </c>
      <c r="O193" s="93" t="s">
        <v>72</v>
      </c>
      <c r="P193" s="160" t="s">
        <v>74</v>
      </c>
      <c r="Q193" s="160">
        <v>3</v>
      </c>
      <c r="R193" s="160">
        <v>12</v>
      </c>
      <c r="S193" s="160">
        <v>12</v>
      </c>
      <c r="T193" s="160">
        <v>12</v>
      </c>
      <c r="U193" s="166" t="s">
        <v>80</v>
      </c>
      <c r="V193" s="160" t="s">
        <v>74</v>
      </c>
      <c r="W193" s="177">
        <v>0</v>
      </c>
      <c r="X193" s="177">
        <v>16374.31</v>
      </c>
      <c r="Y193" s="177">
        <v>0</v>
      </c>
      <c r="Z193" s="177">
        <v>0</v>
      </c>
      <c r="AA193" s="179">
        <v>0</v>
      </c>
      <c r="AB193" s="76" t="s">
        <v>69</v>
      </c>
      <c r="AC193" s="179">
        <f>700+400+900</f>
        <v>2000</v>
      </c>
      <c r="AD193" s="76" t="s">
        <v>1643</v>
      </c>
      <c r="AE193" s="179">
        <v>0</v>
      </c>
      <c r="AF193" s="183">
        <v>0</v>
      </c>
      <c r="AG193" s="77" t="s">
        <v>69</v>
      </c>
      <c r="AH193" s="183">
        <v>1000</v>
      </c>
      <c r="AI193" s="77" t="s">
        <v>1106</v>
      </c>
      <c r="AJ193" s="183">
        <v>0</v>
      </c>
      <c r="AK193" s="187">
        <v>0</v>
      </c>
      <c r="AL193" s="78" t="s">
        <v>69</v>
      </c>
      <c r="AM193" s="187">
        <v>1000</v>
      </c>
      <c r="AN193" s="78" t="s">
        <v>1106</v>
      </c>
      <c r="AO193" s="187">
        <v>0</v>
      </c>
      <c r="AP193" s="191">
        <v>0</v>
      </c>
      <c r="AQ193" s="94" t="s">
        <v>69</v>
      </c>
      <c r="AR193" s="191">
        <v>1000</v>
      </c>
      <c r="AS193" s="108" t="s">
        <v>1106</v>
      </c>
      <c r="AT193" s="192">
        <v>0</v>
      </c>
      <c r="AU193" s="193">
        <v>0</v>
      </c>
      <c r="AV193" s="109" t="s">
        <v>69</v>
      </c>
      <c r="AW193" s="193">
        <v>0</v>
      </c>
      <c r="AX193" s="109" t="s">
        <v>69</v>
      </c>
      <c r="AY193" s="177">
        <f t="shared" si="8"/>
        <v>0</v>
      </c>
      <c r="AZ193" s="177">
        <f t="shared" si="9"/>
        <v>21374.309999999998</v>
      </c>
      <c r="BA193" s="93" t="s">
        <v>74</v>
      </c>
      <c r="BB193" s="177">
        <v>0</v>
      </c>
      <c r="BC193" s="177">
        <v>0</v>
      </c>
      <c r="BD193" s="177">
        <v>0</v>
      </c>
      <c r="BE193" s="177">
        <v>0</v>
      </c>
      <c r="BF193" s="177">
        <v>0</v>
      </c>
      <c r="BG193" s="177">
        <v>0</v>
      </c>
    </row>
    <row r="194" spans="1:59" s="89" customFormat="1" ht="126" hidden="1" x14ac:dyDescent="0.25">
      <c r="A194" s="28" t="s">
        <v>84</v>
      </c>
      <c r="B194" s="90">
        <v>13</v>
      </c>
      <c r="C194" s="90">
        <v>2</v>
      </c>
      <c r="D194" s="28" t="s">
        <v>1112</v>
      </c>
      <c r="E194" s="91" t="s">
        <v>74</v>
      </c>
      <c r="F194" s="90" t="s">
        <v>66</v>
      </c>
      <c r="G194" s="91" t="s">
        <v>67</v>
      </c>
      <c r="H194" s="28">
        <v>12303</v>
      </c>
      <c r="I194" s="28" t="s">
        <v>1113</v>
      </c>
      <c r="J194" s="28" t="s">
        <v>69</v>
      </c>
      <c r="K194" s="90" t="s">
        <v>69</v>
      </c>
      <c r="L194" s="92" t="s">
        <v>69</v>
      </c>
      <c r="M194" s="28" t="s">
        <v>70</v>
      </c>
      <c r="N194" s="93" t="s">
        <v>1114</v>
      </c>
      <c r="O194" s="93" t="s">
        <v>1115</v>
      </c>
      <c r="P194" s="160" t="s">
        <v>145</v>
      </c>
      <c r="Q194" s="160">
        <v>6</v>
      </c>
      <c r="R194" s="160">
        <v>12</v>
      </c>
      <c r="S194" s="160">
        <v>12</v>
      </c>
      <c r="T194" s="160">
        <v>12</v>
      </c>
      <c r="U194" s="166" t="s">
        <v>80</v>
      </c>
      <c r="V194" s="160" t="s">
        <v>74</v>
      </c>
      <c r="W194" s="177">
        <v>0</v>
      </c>
      <c r="X194" s="177">
        <v>5631.17</v>
      </c>
      <c r="Y194" s="177">
        <v>0</v>
      </c>
      <c r="Z194" s="177">
        <v>0</v>
      </c>
      <c r="AA194" s="179">
        <v>0</v>
      </c>
      <c r="AB194" s="76" t="s">
        <v>69</v>
      </c>
      <c r="AC194" s="179">
        <v>5500</v>
      </c>
      <c r="AD194" s="76" t="s">
        <v>1422</v>
      </c>
      <c r="AE194" s="179">
        <v>0</v>
      </c>
      <c r="AF194" s="183">
        <v>0</v>
      </c>
      <c r="AG194" s="77" t="s">
        <v>69</v>
      </c>
      <c r="AH194" s="183">
        <v>1000</v>
      </c>
      <c r="AI194" s="77" t="s">
        <v>1106</v>
      </c>
      <c r="AJ194" s="183">
        <v>0</v>
      </c>
      <c r="AK194" s="187">
        <v>0</v>
      </c>
      <c r="AL194" s="78" t="s">
        <v>69</v>
      </c>
      <c r="AM194" s="187">
        <v>1000</v>
      </c>
      <c r="AN194" s="78" t="s">
        <v>1106</v>
      </c>
      <c r="AO194" s="187">
        <v>0</v>
      </c>
      <c r="AP194" s="191">
        <v>0</v>
      </c>
      <c r="AQ194" s="94" t="s">
        <v>69</v>
      </c>
      <c r="AR194" s="191">
        <v>1000</v>
      </c>
      <c r="AS194" s="108" t="s">
        <v>1106</v>
      </c>
      <c r="AT194" s="192">
        <v>0</v>
      </c>
      <c r="AU194" s="193">
        <v>0</v>
      </c>
      <c r="AV194" s="109" t="s">
        <v>69</v>
      </c>
      <c r="AW194" s="193">
        <v>0</v>
      </c>
      <c r="AX194" s="109" t="s">
        <v>69</v>
      </c>
      <c r="AY194" s="177">
        <f t="shared" si="8"/>
        <v>0</v>
      </c>
      <c r="AZ194" s="177">
        <f t="shared" si="9"/>
        <v>14131.17</v>
      </c>
      <c r="BA194" s="93" t="s">
        <v>74</v>
      </c>
      <c r="BB194" s="177">
        <v>0</v>
      </c>
      <c r="BC194" s="177">
        <v>0</v>
      </c>
      <c r="BD194" s="177">
        <v>0</v>
      </c>
      <c r="BE194" s="177">
        <v>0</v>
      </c>
      <c r="BF194" s="177">
        <v>0</v>
      </c>
      <c r="BG194" s="177">
        <v>0</v>
      </c>
    </row>
    <row r="195" spans="1:59" s="89" customFormat="1" ht="47.25" hidden="1" x14ac:dyDescent="0.25">
      <c r="A195" s="28" t="s">
        <v>84</v>
      </c>
      <c r="B195" s="90">
        <v>13</v>
      </c>
      <c r="C195" s="90">
        <v>1</v>
      </c>
      <c r="D195" s="28" t="s">
        <v>1116</v>
      </c>
      <c r="E195" s="91" t="s">
        <v>74</v>
      </c>
      <c r="F195" s="90" t="s">
        <v>1117</v>
      </c>
      <c r="G195" s="91" t="s">
        <v>67</v>
      </c>
      <c r="H195" s="28">
        <v>12303</v>
      </c>
      <c r="I195" s="28" t="s">
        <v>1113</v>
      </c>
      <c r="J195" s="28" t="s">
        <v>69</v>
      </c>
      <c r="K195" s="90" t="s">
        <v>69</v>
      </c>
      <c r="L195" s="92" t="s">
        <v>69</v>
      </c>
      <c r="M195" s="28" t="s">
        <v>680</v>
      </c>
      <c r="N195" s="93" t="s">
        <v>1118</v>
      </c>
      <c r="O195" s="93" t="s">
        <v>1119</v>
      </c>
      <c r="P195" s="160" t="s">
        <v>145</v>
      </c>
      <c r="Q195" s="160">
        <v>1</v>
      </c>
      <c r="R195" s="160">
        <v>1</v>
      </c>
      <c r="S195" s="160">
        <v>1</v>
      </c>
      <c r="T195" s="160">
        <v>1</v>
      </c>
      <c r="U195" s="166" t="s">
        <v>80</v>
      </c>
      <c r="V195" s="160" t="s">
        <v>74</v>
      </c>
      <c r="W195" s="177">
        <v>0</v>
      </c>
      <c r="X195" s="177">
        <v>350</v>
      </c>
      <c r="Y195" s="177">
        <v>0</v>
      </c>
      <c r="Z195" s="177">
        <v>0</v>
      </c>
      <c r="AA195" s="179">
        <v>0</v>
      </c>
      <c r="AB195" s="76" t="s">
        <v>69</v>
      </c>
      <c r="AC195" s="179">
        <v>600</v>
      </c>
      <c r="AD195" s="76" t="s">
        <v>1120</v>
      </c>
      <c r="AE195" s="179">
        <v>0</v>
      </c>
      <c r="AF195" s="183">
        <v>0</v>
      </c>
      <c r="AG195" s="77" t="s">
        <v>69</v>
      </c>
      <c r="AH195" s="183">
        <v>600</v>
      </c>
      <c r="AI195" s="77" t="s">
        <v>1120</v>
      </c>
      <c r="AJ195" s="183">
        <v>0</v>
      </c>
      <c r="AK195" s="187">
        <v>0</v>
      </c>
      <c r="AL195" s="78" t="s">
        <v>69</v>
      </c>
      <c r="AM195" s="187">
        <v>700</v>
      </c>
      <c r="AN195" s="78" t="s">
        <v>1120</v>
      </c>
      <c r="AO195" s="187">
        <v>0</v>
      </c>
      <c r="AP195" s="191">
        <v>0</v>
      </c>
      <c r="AQ195" s="94" t="s">
        <v>69</v>
      </c>
      <c r="AR195" s="191">
        <v>700</v>
      </c>
      <c r="AS195" s="108" t="s">
        <v>1106</v>
      </c>
      <c r="AT195" s="192">
        <v>0</v>
      </c>
      <c r="AU195" s="193">
        <v>0</v>
      </c>
      <c r="AV195" s="109" t="s">
        <v>69</v>
      </c>
      <c r="AW195" s="193">
        <v>0</v>
      </c>
      <c r="AX195" s="109" t="s">
        <v>69</v>
      </c>
      <c r="AY195" s="177">
        <f t="shared" si="8"/>
        <v>0</v>
      </c>
      <c r="AZ195" s="177">
        <f t="shared" si="9"/>
        <v>2950</v>
      </c>
      <c r="BA195" s="93" t="s">
        <v>74</v>
      </c>
      <c r="BB195" s="177">
        <v>0</v>
      </c>
      <c r="BC195" s="177">
        <v>0</v>
      </c>
      <c r="BD195" s="177">
        <v>0</v>
      </c>
      <c r="BE195" s="177">
        <v>0</v>
      </c>
      <c r="BF195" s="177">
        <v>0</v>
      </c>
      <c r="BG195" s="177">
        <v>0</v>
      </c>
    </row>
    <row r="196" spans="1:59" s="89" customFormat="1" ht="47.25" hidden="1" x14ac:dyDescent="0.25">
      <c r="A196" s="28" t="s">
        <v>84</v>
      </c>
      <c r="B196" s="90">
        <v>13</v>
      </c>
      <c r="C196" s="90">
        <v>3</v>
      </c>
      <c r="D196" s="28" t="s">
        <v>1121</v>
      </c>
      <c r="E196" s="91" t="s">
        <v>74</v>
      </c>
      <c r="F196" s="90" t="s">
        <v>1122</v>
      </c>
      <c r="G196" s="91" t="s">
        <v>100</v>
      </c>
      <c r="H196" s="28">
        <v>12303</v>
      </c>
      <c r="I196" s="28" t="s">
        <v>1113</v>
      </c>
      <c r="J196" s="28" t="s">
        <v>69</v>
      </c>
      <c r="K196" s="90" t="s">
        <v>69</v>
      </c>
      <c r="L196" s="92" t="s">
        <v>69</v>
      </c>
      <c r="M196" s="28" t="s">
        <v>680</v>
      </c>
      <c r="N196" s="93" t="s">
        <v>1123</v>
      </c>
      <c r="O196" s="93" t="s">
        <v>1124</v>
      </c>
      <c r="P196" s="160" t="s">
        <v>74</v>
      </c>
      <c r="Q196" s="160" t="s">
        <v>80</v>
      </c>
      <c r="R196" s="160" t="s">
        <v>80</v>
      </c>
      <c r="S196" s="160">
        <v>5</v>
      </c>
      <c r="T196" s="160" t="s">
        <v>80</v>
      </c>
      <c r="U196" s="166" t="s">
        <v>80</v>
      </c>
      <c r="V196" s="160" t="s">
        <v>74</v>
      </c>
      <c r="W196" s="177">
        <v>0</v>
      </c>
      <c r="X196" s="177">
        <v>87672.42</v>
      </c>
      <c r="Y196" s="177">
        <v>0</v>
      </c>
      <c r="Z196" s="177">
        <v>120000</v>
      </c>
      <c r="AA196" s="179">
        <v>0</v>
      </c>
      <c r="AB196" s="76" t="s">
        <v>69</v>
      </c>
      <c r="AC196" s="179">
        <v>0</v>
      </c>
      <c r="AD196" s="76" t="s">
        <v>69</v>
      </c>
      <c r="AE196" s="179">
        <v>0</v>
      </c>
      <c r="AF196" s="183">
        <v>0</v>
      </c>
      <c r="AG196" s="77" t="s">
        <v>69</v>
      </c>
      <c r="AH196" s="183">
        <v>0</v>
      </c>
      <c r="AI196" s="77" t="s">
        <v>69</v>
      </c>
      <c r="AJ196" s="183">
        <v>0</v>
      </c>
      <c r="AK196" s="187">
        <v>0</v>
      </c>
      <c r="AL196" s="78" t="s">
        <v>69</v>
      </c>
      <c r="AM196" s="187">
        <v>0</v>
      </c>
      <c r="AN196" s="78" t="s">
        <v>69</v>
      </c>
      <c r="AO196" s="187">
        <v>0</v>
      </c>
      <c r="AP196" s="191">
        <v>0</v>
      </c>
      <c r="AQ196" s="94" t="s">
        <v>69</v>
      </c>
      <c r="AR196" s="191">
        <v>90000</v>
      </c>
      <c r="AS196" s="108" t="s">
        <v>1125</v>
      </c>
      <c r="AT196" s="192">
        <v>0</v>
      </c>
      <c r="AU196" s="193">
        <v>0</v>
      </c>
      <c r="AV196" s="109" t="s">
        <v>69</v>
      </c>
      <c r="AW196" s="193">
        <v>0</v>
      </c>
      <c r="AX196" s="109" t="s">
        <v>69</v>
      </c>
      <c r="AY196" s="177">
        <f t="shared" si="8"/>
        <v>0</v>
      </c>
      <c r="AZ196" s="177">
        <f t="shared" si="9"/>
        <v>297672.42</v>
      </c>
      <c r="BA196" s="93" t="s">
        <v>74</v>
      </c>
      <c r="BB196" s="177">
        <v>0</v>
      </c>
      <c r="BC196" s="177">
        <v>0</v>
      </c>
      <c r="BD196" s="177">
        <v>0</v>
      </c>
      <c r="BE196" s="177">
        <v>0</v>
      </c>
      <c r="BF196" s="177">
        <v>0</v>
      </c>
      <c r="BG196" s="177">
        <v>0</v>
      </c>
    </row>
    <row r="197" spans="1:59" s="89" customFormat="1" ht="63" hidden="1" x14ac:dyDescent="0.25">
      <c r="A197" s="28" t="s">
        <v>87</v>
      </c>
      <c r="B197" s="90">
        <v>13</v>
      </c>
      <c r="C197" s="90">
        <v>3</v>
      </c>
      <c r="D197" s="28" t="s">
        <v>1126</v>
      </c>
      <c r="E197" s="91" t="s">
        <v>74</v>
      </c>
      <c r="F197" s="90" t="s">
        <v>66</v>
      </c>
      <c r="G197" s="91" t="s">
        <v>67</v>
      </c>
      <c r="H197" s="28">
        <v>11900</v>
      </c>
      <c r="I197" s="28" t="s">
        <v>1102</v>
      </c>
      <c r="J197" s="28" t="s">
        <v>69</v>
      </c>
      <c r="K197" s="90" t="s">
        <v>69</v>
      </c>
      <c r="L197" s="92" t="s">
        <v>69</v>
      </c>
      <c r="M197" s="28" t="s">
        <v>70</v>
      </c>
      <c r="N197" s="93" t="s">
        <v>1127</v>
      </c>
      <c r="O197" s="93" t="s">
        <v>72</v>
      </c>
      <c r="P197" s="160" t="s">
        <v>74</v>
      </c>
      <c r="Q197" s="160">
        <v>3</v>
      </c>
      <c r="R197" s="160">
        <v>12</v>
      </c>
      <c r="S197" s="160">
        <v>12</v>
      </c>
      <c r="T197" s="160">
        <v>12</v>
      </c>
      <c r="U197" s="166" t="s">
        <v>80</v>
      </c>
      <c r="V197" s="160" t="s">
        <v>74</v>
      </c>
      <c r="W197" s="177">
        <v>0</v>
      </c>
      <c r="X197" s="177">
        <v>9380.42</v>
      </c>
      <c r="Y197" s="177">
        <v>0</v>
      </c>
      <c r="Z197" s="177">
        <v>0</v>
      </c>
      <c r="AA197" s="179">
        <v>0</v>
      </c>
      <c r="AB197" s="76" t="s">
        <v>69</v>
      </c>
      <c r="AC197" s="179">
        <v>800</v>
      </c>
      <c r="AD197" s="76" t="s">
        <v>1128</v>
      </c>
      <c r="AE197" s="179">
        <v>0</v>
      </c>
      <c r="AF197" s="183">
        <v>0</v>
      </c>
      <c r="AG197" s="77" t="s">
        <v>69</v>
      </c>
      <c r="AH197" s="183">
        <v>500</v>
      </c>
      <c r="AI197" s="77" t="s">
        <v>1106</v>
      </c>
      <c r="AJ197" s="183">
        <v>0</v>
      </c>
      <c r="AK197" s="187">
        <v>0</v>
      </c>
      <c r="AL197" s="78" t="s">
        <v>69</v>
      </c>
      <c r="AM197" s="187">
        <v>500</v>
      </c>
      <c r="AN197" s="78" t="s">
        <v>1106</v>
      </c>
      <c r="AO197" s="187">
        <v>0</v>
      </c>
      <c r="AP197" s="191">
        <v>0</v>
      </c>
      <c r="AQ197" s="94" t="s">
        <v>69</v>
      </c>
      <c r="AR197" s="191">
        <v>500</v>
      </c>
      <c r="AS197" s="108" t="s">
        <v>1106</v>
      </c>
      <c r="AT197" s="192">
        <v>0</v>
      </c>
      <c r="AU197" s="193">
        <v>0</v>
      </c>
      <c r="AV197" s="109" t="s">
        <v>69</v>
      </c>
      <c r="AW197" s="193">
        <v>0</v>
      </c>
      <c r="AX197" s="109" t="s">
        <v>69</v>
      </c>
      <c r="AY197" s="177">
        <f t="shared" ref="AY197:AY237" si="10">W197+Y197+AA197+AF197+AK197+AP197+AU197</f>
        <v>0</v>
      </c>
      <c r="AZ197" s="177">
        <f t="shared" ref="AZ197:AZ237" si="11">X197+Z197+AC197+AE197+AH197+AJ197+AM197+AO197+AR197+AT197+AW197</f>
        <v>11680.42</v>
      </c>
      <c r="BA197" s="93" t="s">
        <v>74</v>
      </c>
      <c r="BB197" s="177">
        <v>0</v>
      </c>
      <c r="BC197" s="177">
        <v>0</v>
      </c>
      <c r="BD197" s="177">
        <v>0</v>
      </c>
      <c r="BE197" s="177">
        <v>0</v>
      </c>
      <c r="BF197" s="177">
        <v>0</v>
      </c>
      <c r="BG197" s="177">
        <v>0</v>
      </c>
    </row>
    <row r="198" spans="1:59" s="89" customFormat="1" ht="78.75" hidden="1" x14ac:dyDescent="0.25">
      <c r="A198" s="28" t="s">
        <v>84</v>
      </c>
      <c r="B198" s="90">
        <v>13</v>
      </c>
      <c r="C198" s="90">
        <v>2</v>
      </c>
      <c r="D198" s="28" t="s">
        <v>1129</v>
      </c>
      <c r="E198" s="91" t="s">
        <v>74</v>
      </c>
      <c r="F198" s="90" t="s">
        <v>207</v>
      </c>
      <c r="G198" s="91" t="s">
        <v>67</v>
      </c>
      <c r="H198" s="28">
        <v>12303</v>
      </c>
      <c r="I198" s="28" t="s">
        <v>1113</v>
      </c>
      <c r="J198" s="28" t="s">
        <v>69</v>
      </c>
      <c r="K198" s="90" t="s">
        <v>69</v>
      </c>
      <c r="L198" s="92" t="s">
        <v>69</v>
      </c>
      <c r="M198" s="28" t="s">
        <v>101</v>
      </c>
      <c r="N198" s="93" t="s">
        <v>1130</v>
      </c>
      <c r="O198" s="93" t="s">
        <v>1131</v>
      </c>
      <c r="P198" s="160" t="s">
        <v>74</v>
      </c>
      <c r="Q198" s="160">
        <v>3</v>
      </c>
      <c r="R198" s="160" t="s">
        <v>80</v>
      </c>
      <c r="S198" s="160" t="s">
        <v>80</v>
      </c>
      <c r="T198" s="160" t="s">
        <v>80</v>
      </c>
      <c r="U198" s="166" t="s">
        <v>80</v>
      </c>
      <c r="V198" s="160" t="s">
        <v>74</v>
      </c>
      <c r="W198" s="177">
        <v>0</v>
      </c>
      <c r="X198" s="177">
        <v>2499</v>
      </c>
      <c r="Y198" s="177">
        <v>0</v>
      </c>
      <c r="Z198" s="177">
        <v>0</v>
      </c>
      <c r="AA198" s="179">
        <v>0</v>
      </c>
      <c r="AB198" s="76" t="s">
        <v>69</v>
      </c>
      <c r="AC198" s="179">
        <v>5600</v>
      </c>
      <c r="AD198" s="76" t="s">
        <v>1132</v>
      </c>
      <c r="AE198" s="179">
        <v>0</v>
      </c>
      <c r="AF198" s="183">
        <v>0</v>
      </c>
      <c r="AG198" s="77" t="s">
        <v>69</v>
      </c>
      <c r="AH198" s="183">
        <v>0</v>
      </c>
      <c r="AI198" s="77" t="s">
        <v>69</v>
      </c>
      <c r="AJ198" s="183">
        <v>0</v>
      </c>
      <c r="AK198" s="187">
        <v>0</v>
      </c>
      <c r="AL198" s="78" t="s">
        <v>69</v>
      </c>
      <c r="AM198" s="187">
        <v>0</v>
      </c>
      <c r="AN198" s="78" t="s">
        <v>69</v>
      </c>
      <c r="AO198" s="187">
        <v>0</v>
      </c>
      <c r="AP198" s="191">
        <v>0</v>
      </c>
      <c r="AQ198" s="94" t="s">
        <v>69</v>
      </c>
      <c r="AR198" s="191">
        <v>0</v>
      </c>
      <c r="AS198" s="108" t="s">
        <v>69</v>
      </c>
      <c r="AT198" s="192">
        <v>0</v>
      </c>
      <c r="AU198" s="193">
        <v>0</v>
      </c>
      <c r="AV198" s="109" t="s">
        <v>69</v>
      </c>
      <c r="AW198" s="193">
        <v>0</v>
      </c>
      <c r="AX198" s="109" t="s">
        <v>69</v>
      </c>
      <c r="AY198" s="177">
        <f t="shared" si="10"/>
        <v>0</v>
      </c>
      <c r="AZ198" s="177">
        <f t="shared" si="11"/>
        <v>8099</v>
      </c>
      <c r="BA198" s="93" t="s">
        <v>74</v>
      </c>
      <c r="BB198" s="177">
        <v>0</v>
      </c>
      <c r="BC198" s="177">
        <v>0</v>
      </c>
      <c r="BD198" s="177">
        <v>0</v>
      </c>
      <c r="BE198" s="177">
        <v>0</v>
      </c>
      <c r="BF198" s="177">
        <v>0</v>
      </c>
      <c r="BG198" s="177">
        <v>0</v>
      </c>
    </row>
    <row r="199" spans="1:59" s="89" customFormat="1" ht="78.75" hidden="1" x14ac:dyDescent="0.25">
      <c r="A199" s="28" t="s">
        <v>84</v>
      </c>
      <c r="B199" s="90">
        <v>7</v>
      </c>
      <c r="C199" s="90">
        <v>1</v>
      </c>
      <c r="D199" s="28" t="s">
        <v>1133</v>
      </c>
      <c r="E199" s="91" t="s">
        <v>145</v>
      </c>
      <c r="F199" s="90" t="s">
        <v>85</v>
      </c>
      <c r="G199" s="91" t="s">
        <v>67</v>
      </c>
      <c r="H199" s="28">
        <v>12201</v>
      </c>
      <c r="I199" s="28" t="s">
        <v>1134</v>
      </c>
      <c r="J199" s="28" t="s">
        <v>69</v>
      </c>
      <c r="K199" s="90" t="s">
        <v>69</v>
      </c>
      <c r="L199" s="92" t="s">
        <v>69</v>
      </c>
      <c r="M199" s="28" t="s">
        <v>101</v>
      </c>
      <c r="N199" s="93" t="s">
        <v>1135</v>
      </c>
      <c r="O199" s="93" t="s">
        <v>207</v>
      </c>
      <c r="P199" s="160" t="s">
        <v>74</v>
      </c>
      <c r="Q199" s="160">
        <v>8</v>
      </c>
      <c r="R199" s="160" t="s">
        <v>80</v>
      </c>
      <c r="S199" s="160" t="s">
        <v>80</v>
      </c>
      <c r="T199" s="160" t="s">
        <v>80</v>
      </c>
      <c r="U199" s="166" t="s">
        <v>80</v>
      </c>
      <c r="V199" s="160" t="s">
        <v>74</v>
      </c>
      <c r="W199" s="177">
        <v>0</v>
      </c>
      <c r="X199" s="177">
        <v>94996.05</v>
      </c>
      <c r="Y199" s="177">
        <v>0</v>
      </c>
      <c r="Z199" s="177">
        <v>13052.17</v>
      </c>
      <c r="AA199" s="179">
        <v>0</v>
      </c>
      <c r="AB199" s="76" t="s">
        <v>69</v>
      </c>
      <c r="AC199" s="179">
        <v>6000</v>
      </c>
      <c r="AD199" s="76" t="s">
        <v>1460</v>
      </c>
      <c r="AE199" s="179">
        <v>0</v>
      </c>
      <c r="AF199" s="183">
        <v>0</v>
      </c>
      <c r="AG199" s="77" t="s">
        <v>69</v>
      </c>
      <c r="AH199" s="183">
        <v>0</v>
      </c>
      <c r="AI199" s="77" t="s">
        <v>69</v>
      </c>
      <c r="AJ199" s="183">
        <v>0</v>
      </c>
      <c r="AK199" s="187">
        <v>0</v>
      </c>
      <c r="AL199" s="78" t="s">
        <v>69</v>
      </c>
      <c r="AM199" s="187">
        <v>10000</v>
      </c>
      <c r="AN199" s="78" t="s">
        <v>1549</v>
      </c>
      <c r="AO199" s="187">
        <v>0</v>
      </c>
      <c r="AP199" s="191">
        <v>0</v>
      </c>
      <c r="AQ199" s="94" t="s">
        <v>69</v>
      </c>
      <c r="AR199" s="191">
        <v>0</v>
      </c>
      <c r="AS199" s="108" t="s">
        <v>69</v>
      </c>
      <c r="AT199" s="192">
        <v>0</v>
      </c>
      <c r="AU199" s="193">
        <v>0</v>
      </c>
      <c r="AV199" s="109" t="s">
        <v>69</v>
      </c>
      <c r="AW199" s="193">
        <v>0</v>
      </c>
      <c r="AX199" s="109" t="s">
        <v>69</v>
      </c>
      <c r="AY199" s="177">
        <f t="shared" si="10"/>
        <v>0</v>
      </c>
      <c r="AZ199" s="177">
        <f t="shared" si="11"/>
        <v>124048.22</v>
      </c>
      <c r="BA199" s="93" t="s">
        <v>74</v>
      </c>
      <c r="BB199" s="177">
        <v>0</v>
      </c>
      <c r="BC199" s="177">
        <v>0</v>
      </c>
      <c r="BD199" s="177">
        <v>0</v>
      </c>
      <c r="BE199" s="177">
        <v>0</v>
      </c>
      <c r="BF199" s="177">
        <v>0</v>
      </c>
      <c r="BG199" s="177">
        <v>0</v>
      </c>
    </row>
    <row r="200" spans="1:59" s="89" customFormat="1" ht="47.25" hidden="1" x14ac:dyDescent="0.25">
      <c r="A200" s="28" t="s">
        <v>84</v>
      </c>
      <c r="B200" s="90">
        <v>7</v>
      </c>
      <c r="C200" s="90"/>
      <c r="D200" s="28" t="s">
        <v>1136</v>
      </c>
      <c r="E200" s="91" t="s">
        <v>145</v>
      </c>
      <c r="F200" s="90" t="s">
        <v>1137</v>
      </c>
      <c r="G200" s="91" t="s">
        <v>100</v>
      </c>
      <c r="H200" s="28">
        <v>12201</v>
      </c>
      <c r="I200" s="28" t="s">
        <v>1134</v>
      </c>
      <c r="J200" s="28" t="s">
        <v>69</v>
      </c>
      <c r="K200" s="90" t="s">
        <v>69</v>
      </c>
      <c r="L200" s="92" t="s">
        <v>69</v>
      </c>
      <c r="M200" s="28" t="s">
        <v>101</v>
      </c>
      <c r="N200" s="93" t="s">
        <v>1138</v>
      </c>
      <c r="O200" s="93" t="s">
        <v>207</v>
      </c>
      <c r="P200" s="160" t="s">
        <v>74</v>
      </c>
      <c r="Q200" s="160">
        <v>8</v>
      </c>
      <c r="R200" s="160" t="s">
        <v>80</v>
      </c>
      <c r="S200" s="160" t="s">
        <v>80</v>
      </c>
      <c r="T200" s="160" t="s">
        <v>80</v>
      </c>
      <c r="U200" s="166" t="s">
        <v>80</v>
      </c>
      <c r="V200" s="160" t="s">
        <v>74</v>
      </c>
      <c r="W200" s="177">
        <v>0</v>
      </c>
      <c r="X200" s="177">
        <v>0</v>
      </c>
      <c r="Y200" s="177">
        <v>0</v>
      </c>
      <c r="Z200" s="177">
        <v>0</v>
      </c>
      <c r="AA200" s="179">
        <v>0</v>
      </c>
      <c r="AB200" s="76" t="s">
        <v>69</v>
      </c>
      <c r="AC200" s="179">
        <v>0</v>
      </c>
      <c r="AD200" s="76" t="s">
        <v>69</v>
      </c>
      <c r="AE200" s="179">
        <v>0</v>
      </c>
      <c r="AF200" s="183">
        <v>0</v>
      </c>
      <c r="AG200" s="77" t="s">
        <v>69</v>
      </c>
      <c r="AH200" s="183">
        <v>0</v>
      </c>
      <c r="AI200" s="77" t="s">
        <v>69</v>
      </c>
      <c r="AJ200" s="183">
        <v>0</v>
      </c>
      <c r="AK200" s="187">
        <v>0</v>
      </c>
      <c r="AL200" s="78" t="s">
        <v>69</v>
      </c>
      <c r="AM200" s="187">
        <v>15000</v>
      </c>
      <c r="AN200" s="78" t="s">
        <v>1139</v>
      </c>
      <c r="AO200" s="187">
        <v>0</v>
      </c>
      <c r="AP200" s="191">
        <v>0</v>
      </c>
      <c r="AQ200" s="94" t="s">
        <v>69</v>
      </c>
      <c r="AR200" s="191">
        <v>0</v>
      </c>
      <c r="AS200" s="108" t="s">
        <v>69</v>
      </c>
      <c r="AT200" s="192">
        <v>0</v>
      </c>
      <c r="AU200" s="193">
        <v>0</v>
      </c>
      <c r="AV200" s="109" t="s">
        <v>69</v>
      </c>
      <c r="AW200" s="193">
        <v>0</v>
      </c>
      <c r="AX200" s="109" t="s">
        <v>69</v>
      </c>
      <c r="AY200" s="177">
        <f t="shared" si="10"/>
        <v>0</v>
      </c>
      <c r="AZ200" s="177">
        <f t="shared" si="11"/>
        <v>15000</v>
      </c>
      <c r="BA200" s="93" t="s">
        <v>74</v>
      </c>
      <c r="BB200" s="177">
        <v>0</v>
      </c>
      <c r="BC200" s="177">
        <v>0</v>
      </c>
      <c r="BD200" s="177">
        <v>0</v>
      </c>
      <c r="BE200" s="177">
        <v>0</v>
      </c>
      <c r="BF200" s="177">
        <v>0</v>
      </c>
      <c r="BG200" s="177">
        <v>0</v>
      </c>
    </row>
    <row r="201" spans="1:59" s="89" customFormat="1" ht="31.5" hidden="1" x14ac:dyDescent="0.25">
      <c r="A201" s="28" t="s">
        <v>84</v>
      </c>
      <c r="B201" s="90">
        <v>7</v>
      </c>
      <c r="C201" s="90">
        <v>1</v>
      </c>
      <c r="D201" s="28" t="s">
        <v>1140</v>
      </c>
      <c r="E201" s="91" t="s">
        <v>145</v>
      </c>
      <c r="F201" s="90" t="s">
        <v>85</v>
      </c>
      <c r="G201" s="91" t="s">
        <v>67</v>
      </c>
      <c r="H201" s="28">
        <v>35101</v>
      </c>
      <c r="I201" s="28" t="s">
        <v>1141</v>
      </c>
      <c r="J201" s="28" t="s">
        <v>69</v>
      </c>
      <c r="K201" s="90" t="s">
        <v>69</v>
      </c>
      <c r="L201" s="92" t="s">
        <v>69</v>
      </c>
      <c r="M201" s="28" t="s">
        <v>101</v>
      </c>
      <c r="N201" s="93" t="s">
        <v>1142</v>
      </c>
      <c r="O201" s="93" t="s">
        <v>207</v>
      </c>
      <c r="P201" s="160" t="s">
        <v>74</v>
      </c>
      <c r="Q201" s="160">
        <v>12</v>
      </c>
      <c r="R201" s="160" t="s">
        <v>80</v>
      </c>
      <c r="S201" s="160" t="s">
        <v>80</v>
      </c>
      <c r="T201" s="160" t="s">
        <v>80</v>
      </c>
      <c r="U201" s="166" t="s">
        <v>80</v>
      </c>
      <c r="V201" s="160" t="s">
        <v>74</v>
      </c>
      <c r="W201" s="177">
        <v>0</v>
      </c>
      <c r="X201" s="177">
        <v>0</v>
      </c>
      <c r="Y201" s="177">
        <v>0</v>
      </c>
      <c r="Z201" s="177">
        <v>0</v>
      </c>
      <c r="AA201" s="179">
        <v>0</v>
      </c>
      <c r="AB201" s="76" t="s">
        <v>1143</v>
      </c>
      <c r="AC201" s="179">
        <v>0</v>
      </c>
      <c r="AD201" s="76" t="s">
        <v>69</v>
      </c>
      <c r="AE201" s="179">
        <v>0</v>
      </c>
      <c r="AF201" s="183">
        <v>0</v>
      </c>
      <c r="AG201" s="77" t="s">
        <v>69</v>
      </c>
      <c r="AH201" s="183">
        <v>0</v>
      </c>
      <c r="AI201" s="77" t="s">
        <v>69</v>
      </c>
      <c r="AJ201" s="183">
        <v>0</v>
      </c>
      <c r="AK201" s="187">
        <v>0</v>
      </c>
      <c r="AL201" s="78" t="s">
        <v>69</v>
      </c>
      <c r="AM201" s="187">
        <v>6500</v>
      </c>
      <c r="AN201" s="78" t="s">
        <v>1144</v>
      </c>
      <c r="AO201" s="187">
        <v>0</v>
      </c>
      <c r="AP201" s="191">
        <v>0</v>
      </c>
      <c r="AQ201" s="94" t="s">
        <v>69</v>
      </c>
      <c r="AR201" s="191">
        <v>0</v>
      </c>
      <c r="AS201" s="108" t="s">
        <v>69</v>
      </c>
      <c r="AT201" s="192">
        <v>0</v>
      </c>
      <c r="AU201" s="193">
        <v>0</v>
      </c>
      <c r="AV201" s="109" t="s">
        <v>69</v>
      </c>
      <c r="AW201" s="193">
        <v>0</v>
      </c>
      <c r="AX201" s="109" t="s">
        <v>69</v>
      </c>
      <c r="AY201" s="177">
        <f t="shared" si="10"/>
        <v>0</v>
      </c>
      <c r="AZ201" s="177">
        <f t="shared" si="11"/>
        <v>6500</v>
      </c>
      <c r="BA201" s="93" t="s">
        <v>74</v>
      </c>
      <c r="BB201" s="177">
        <v>0</v>
      </c>
      <c r="BC201" s="177">
        <v>0</v>
      </c>
      <c r="BD201" s="177">
        <v>0</v>
      </c>
      <c r="BE201" s="177">
        <v>0</v>
      </c>
      <c r="BF201" s="177">
        <v>0</v>
      </c>
      <c r="BG201" s="177">
        <v>0</v>
      </c>
    </row>
    <row r="202" spans="1:59" s="89" customFormat="1" ht="189" hidden="1" x14ac:dyDescent="0.25">
      <c r="A202" s="28" t="s">
        <v>84</v>
      </c>
      <c r="B202" s="90">
        <v>7</v>
      </c>
      <c r="C202" s="90">
        <v>1</v>
      </c>
      <c r="D202" s="28" t="s">
        <v>1145</v>
      </c>
      <c r="E202" s="91" t="s">
        <v>145</v>
      </c>
      <c r="F202" s="90" t="s">
        <v>76</v>
      </c>
      <c r="G202" s="91" t="s">
        <v>67</v>
      </c>
      <c r="H202" s="28">
        <v>12201</v>
      </c>
      <c r="I202" s="28" t="s">
        <v>1134</v>
      </c>
      <c r="J202" s="28" t="s">
        <v>69</v>
      </c>
      <c r="K202" s="90" t="s">
        <v>69</v>
      </c>
      <c r="L202" s="92" t="s">
        <v>69</v>
      </c>
      <c r="M202" s="28" t="s">
        <v>77</v>
      </c>
      <c r="N202" s="93" t="s">
        <v>1146</v>
      </c>
      <c r="O202" s="93" t="s">
        <v>79</v>
      </c>
      <c r="P202" s="160" t="s">
        <v>145</v>
      </c>
      <c r="Q202" s="160">
        <v>7</v>
      </c>
      <c r="R202" s="160" t="s">
        <v>80</v>
      </c>
      <c r="S202" s="160" t="s">
        <v>80</v>
      </c>
      <c r="T202" s="160" t="s">
        <v>80</v>
      </c>
      <c r="U202" s="166" t="s">
        <v>80</v>
      </c>
      <c r="V202" s="160" t="s">
        <v>74</v>
      </c>
      <c r="W202" s="177">
        <v>0</v>
      </c>
      <c r="X202" s="177">
        <v>2287.9899999999998</v>
      </c>
      <c r="Y202" s="177">
        <v>0</v>
      </c>
      <c r="Z202" s="177">
        <v>4500</v>
      </c>
      <c r="AA202" s="179">
        <v>0</v>
      </c>
      <c r="AB202" s="76" t="s">
        <v>69</v>
      </c>
      <c r="AC202" s="179">
        <v>33000</v>
      </c>
      <c r="AD202" s="76" t="s">
        <v>1550</v>
      </c>
      <c r="AE202" s="179">
        <v>0</v>
      </c>
      <c r="AF202" s="183">
        <v>0</v>
      </c>
      <c r="AG202" s="77" t="s">
        <v>69</v>
      </c>
      <c r="AH202" s="183">
        <v>0</v>
      </c>
      <c r="AI202" s="77" t="s">
        <v>69</v>
      </c>
      <c r="AJ202" s="183">
        <v>0</v>
      </c>
      <c r="AK202" s="187">
        <v>0</v>
      </c>
      <c r="AL202" s="78" t="s">
        <v>69</v>
      </c>
      <c r="AM202" s="187">
        <v>0</v>
      </c>
      <c r="AN202" s="78" t="s">
        <v>69</v>
      </c>
      <c r="AO202" s="187">
        <v>0</v>
      </c>
      <c r="AP202" s="191">
        <v>0</v>
      </c>
      <c r="AQ202" s="94" t="s">
        <v>69</v>
      </c>
      <c r="AR202" s="191">
        <v>0</v>
      </c>
      <c r="AS202" s="108" t="s">
        <v>69</v>
      </c>
      <c r="AT202" s="192">
        <v>0</v>
      </c>
      <c r="AU202" s="193">
        <v>0</v>
      </c>
      <c r="AV202" s="109" t="s">
        <v>69</v>
      </c>
      <c r="AW202" s="193">
        <v>0</v>
      </c>
      <c r="AX202" s="109" t="s">
        <v>69</v>
      </c>
      <c r="AY202" s="177">
        <f t="shared" si="10"/>
        <v>0</v>
      </c>
      <c r="AZ202" s="177">
        <f t="shared" si="11"/>
        <v>39787.99</v>
      </c>
      <c r="BA202" s="93" t="s">
        <v>74</v>
      </c>
      <c r="BB202" s="177">
        <v>0</v>
      </c>
      <c r="BC202" s="177">
        <v>0</v>
      </c>
      <c r="BD202" s="177">
        <v>0</v>
      </c>
      <c r="BE202" s="177">
        <v>0</v>
      </c>
      <c r="BF202" s="177">
        <v>0</v>
      </c>
      <c r="BG202" s="177">
        <v>0</v>
      </c>
    </row>
    <row r="203" spans="1:59" s="89" customFormat="1" ht="47.25" hidden="1" x14ac:dyDescent="0.25">
      <c r="A203" s="28" t="s">
        <v>84</v>
      </c>
      <c r="B203" s="90">
        <v>7</v>
      </c>
      <c r="C203" s="90">
        <v>1</v>
      </c>
      <c r="D203" s="28" t="s">
        <v>1147</v>
      </c>
      <c r="E203" s="91" t="s">
        <v>145</v>
      </c>
      <c r="F203" s="90" t="s">
        <v>85</v>
      </c>
      <c r="G203" s="91" t="s">
        <v>67</v>
      </c>
      <c r="H203" s="28">
        <v>12201</v>
      </c>
      <c r="I203" s="28" t="s">
        <v>1134</v>
      </c>
      <c r="J203" s="28" t="s">
        <v>69</v>
      </c>
      <c r="K203" s="90" t="s">
        <v>69</v>
      </c>
      <c r="L203" s="92" t="s">
        <v>69</v>
      </c>
      <c r="M203" s="28" t="s">
        <v>77</v>
      </c>
      <c r="N203" s="93" t="s">
        <v>1148</v>
      </c>
      <c r="O203" s="93" t="s">
        <v>86</v>
      </c>
      <c r="P203" s="160" t="s">
        <v>74</v>
      </c>
      <c r="Q203" s="160">
        <v>12</v>
      </c>
      <c r="R203" s="160" t="s">
        <v>80</v>
      </c>
      <c r="S203" s="160" t="s">
        <v>80</v>
      </c>
      <c r="T203" s="160" t="s">
        <v>80</v>
      </c>
      <c r="U203" s="166" t="s">
        <v>80</v>
      </c>
      <c r="V203" s="160" t="s">
        <v>74</v>
      </c>
      <c r="W203" s="177">
        <v>0</v>
      </c>
      <c r="X203" s="177">
        <v>44246.239999999998</v>
      </c>
      <c r="Y203" s="177">
        <v>0</v>
      </c>
      <c r="Z203" s="177">
        <v>0</v>
      </c>
      <c r="AA203" s="179">
        <v>0</v>
      </c>
      <c r="AB203" s="76" t="s">
        <v>69</v>
      </c>
      <c r="AC203" s="179">
        <v>0</v>
      </c>
      <c r="AD203" s="76" t="s">
        <v>69</v>
      </c>
      <c r="AE203" s="179">
        <v>0</v>
      </c>
      <c r="AF203" s="183">
        <v>0</v>
      </c>
      <c r="AG203" s="77" t="s">
        <v>69</v>
      </c>
      <c r="AH203" s="183">
        <v>0</v>
      </c>
      <c r="AI203" s="77" t="s">
        <v>69</v>
      </c>
      <c r="AJ203" s="183">
        <v>0</v>
      </c>
      <c r="AK203" s="187">
        <v>0</v>
      </c>
      <c r="AL203" s="78" t="s">
        <v>69</v>
      </c>
      <c r="AM203" s="187">
        <v>15000</v>
      </c>
      <c r="AN203" s="78" t="s">
        <v>1149</v>
      </c>
      <c r="AO203" s="187">
        <v>0</v>
      </c>
      <c r="AP203" s="191">
        <v>0</v>
      </c>
      <c r="AQ203" s="94" t="s">
        <v>69</v>
      </c>
      <c r="AR203" s="191">
        <v>0</v>
      </c>
      <c r="AS203" s="108" t="s">
        <v>69</v>
      </c>
      <c r="AT203" s="192">
        <v>0</v>
      </c>
      <c r="AU203" s="193">
        <v>0</v>
      </c>
      <c r="AV203" s="109" t="s">
        <v>69</v>
      </c>
      <c r="AW203" s="193">
        <v>0</v>
      </c>
      <c r="AX203" s="109" t="s">
        <v>69</v>
      </c>
      <c r="AY203" s="177">
        <f t="shared" si="10"/>
        <v>0</v>
      </c>
      <c r="AZ203" s="177">
        <f t="shared" si="11"/>
        <v>59246.239999999998</v>
      </c>
      <c r="BA203" s="93" t="s">
        <v>74</v>
      </c>
      <c r="BB203" s="177">
        <v>0</v>
      </c>
      <c r="BC203" s="177">
        <v>0</v>
      </c>
      <c r="BD203" s="177">
        <v>0</v>
      </c>
      <c r="BE203" s="177">
        <v>0</v>
      </c>
      <c r="BF203" s="177">
        <v>0</v>
      </c>
      <c r="BG203" s="177">
        <v>0</v>
      </c>
    </row>
    <row r="204" spans="1:59" s="89" customFormat="1" ht="126" hidden="1" x14ac:dyDescent="0.25">
      <c r="A204" s="28" t="s">
        <v>84</v>
      </c>
      <c r="B204" s="90">
        <v>7</v>
      </c>
      <c r="C204" s="90">
        <v>1</v>
      </c>
      <c r="D204" s="28" t="s">
        <v>1150</v>
      </c>
      <c r="E204" s="91" t="s">
        <v>145</v>
      </c>
      <c r="F204" s="90" t="s">
        <v>66</v>
      </c>
      <c r="G204" s="91" t="s">
        <v>67</v>
      </c>
      <c r="H204" s="28">
        <v>12201</v>
      </c>
      <c r="I204" s="28" t="s">
        <v>1134</v>
      </c>
      <c r="J204" s="28" t="s">
        <v>69</v>
      </c>
      <c r="K204" s="90" t="s">
        <v>69</v>
      </c>
      <c r="L204" s="92" t="s">
        <v>69</v>
      </c>
      <c r="M204" s="28" t="s">
        <v>70</v>
      </c>
      <c r="N204" s="93" t="s">
        <v>1151</v>
      </c>
      <c r="O204" s="93" t="s">
        <v>1152</v>
      </c>
      <c r="P204" s="160" t="s">
        <v>145</v>
      </c>
      <c r="Q204" s="160">
        <v>7</v>
      </c>
      <c r="R204" s="160" t="s">
        <v>80</v>
      </c>
      <c r="S204" s="160" t="s">
        <v>80</v>
      </c>
      <c r="T204" s="160" t="s">
        <v>80</v>
      </c>
      <c r="U204" s="166" t="s">
        <v>80</v>
      </c>
      <c r="V204" s="160" t="s">
        <v>74</v>
      </c>
      <c r="W204" s="177">
        <v>0</v>
      </c>
      <c r="X204" s="177">
        <v>23915.25</v>
      </c>
      <c r="Y204" s="177">
        <v>0</v>
      </c>
      <c r="Z204" s="177">
        <v>2929.6</v>
      </c>
      <c r="AA204" s="179">
        <v>0</v>
      </c>
      <c r="AB204" s="76" t="s">
        <v>69</v>
      </c>
      <c r="AC204" s="179">
        <v>7700</v>
      </c>
      <c r="AD204" s="76" t="s">
        <v>1551</v>
      </c>
      <c r="AE204" s="179">
        <v>0</v>
      </c>
      <c r="AF204" s="183">
        <v>0</v>
      </c>
      <c r="AG204" s="77" t="s">
        <v>69</v>
      </c>
      <c r="AH204" s="183">
        <v>0</v>
      </c>
      <c r="AI204" s="77" t="s">
        <v>69</v>
      </c>
      <c r="AJ204" s="183">
        <v>0</v>
      </c>
      <c r="AK204" s="187">
        <v>0</v>
      </c>
      <c r="AL204" s="78" t="s">
        <v>69</v>
      </c>
      <c r="AM204" s="187">
        <v>0</v>
      </c>
      <c r="AN204" s="78" t="s">
        <v>69</v>
      </c>
      <c r="AO204" s="187">
        <v>0</v>
      </c>
      <c r="AP204" s="191">
        <v>0</v>
      </c>
      <c r="AQ204" s="94" t="s">
        <v>69</v>
      </c>
      <c r="AR204" s="191">
        <v>0</v>
      </c>
      <c r="AS204" s="108" t="s">
        <v>69</v>
      </c>
      <c r="AT204" s="192">
        <v>0</v>
      </c>
      <c r="AU204" s="193">
        <v>0</v>
      </c>
      <c r="AV204" s="109" t="s">
        <v>69</v>
      </c>
      <c r="AW204" s="193">
        <v>0</v>
      </c>
      <c r="AX204" s="109" t="s">
        <v>69</v>
      </c>
      <c r="AY204" s="177">
        <f t="shared" si="10"/>
        <v>0</v>
      </c>
      <c r="AZ204" s="177">
        <f t="shared" si="11"/>
        <v>34544.85</v>
      </c>
      <c r="BA204" s="93" t="s">
        <v>74</v>
      </c>
      <c r="BB204" s="177">
        <v>0</v>
      </c>
      <c r="BC204" s="177">
        <v>0</v>
      </c>
      <c r="BD204" s="177">
        <v>0</v>
      </c>
      <c r="BE204" s="177">
        <v>0</v>
      </c>
      <c r="BF204" s="177">
        <v>0</v>
      </c>
      <c r="BG204" s="177">
        <v>0</v>
      </c>
    </row>
    <row r="205" spans="1:59" s="89" customFormat="1" ht="47.25" hidden="1" x14ac:dyDescent="0.25">
      <c r="A205" s="28" t="s">
        <v>84</v>
      </c>
      <c r="B205" s="90">
        <v>7</v>
      </c>
      <c r="C205" s="90">
        <v>1</v>
      </c>
      <c r="D205" s="28" t="s">
        <v>1147</v>
      </c>
      <c r="E205" s="91" t="s">
        <v>145</v>
      </c>
      <c r="F205" s="90" t="s">
        <v>85</v>
      </c>
      <c r="G205" s="91" t="s">
        <v>67</v>
      </c>
      <c r="H205" s="28">
        <v>12201</v>
      </c>
      <c r="I205" s="28" t="s">
        <v>1134</v>
      </c>
      <c r="J205" s="28" t="s">
        <v>69</v>
      </c>
      <c r="K205" s="90" t="s">
        <v>69</v>
      </c>
      <c r="L205" s="92" t="s">
        <v>69</v>
      </c>
      <c r="M205" s="28" t="s">
        <v>70</v>
      </c>
      <c r="N205" s="93" t="s">
        <v>1153</v>
      </c>
      <c r="O205" s="93" t="s">
        <v>85</v>
      </c>
      <c r="P205" s="160" t="s">
        <v>74</v>
      </c>
      <c r="Q205" s="160">
        <v>5</v>
      </c>
      <c r="R205" s="160" t="s">
        <v>80</v>
      </c>
      <c r="S205" s="160" t="s">
        <v>80</v>
      </c>
      <c r="T205" s="160" t="s">
        <v>80</v>
      </c>
      <c r="U205" s="166" t="s">
        <v>80</v>
      </c>
      <c r="V205" s="160" t="s">
        <v>74</v>
      </c>
      <c r="W205" s="177">
        <v>0</v>
      </c>
      <c r="X205" s="177">
        <v>11792.42</v>
      </c>
      <c r="Y205" s="177">
        <v>0</v>
      </c>
      <c r="Z205" s="177">
        <v>17427.16</v>
      </c>
      <c r="AA205" s="179">
        <v>0</v>
      </c>
      <c r="AB205" s="76" t="s">
        <v>69</v>
      </c>
      <c r="AC205" s="179">
        <v>5600</v>
      </c>
      <c r="AD205" s="76" t="s">
        <v>1154</v>
      </c>
      <c r="AE205" s="179">
        <v>0</v>
      </c>
      <c r="AF205" s="183">
        <v>0</v>
      </c>
      <c r="AG205" s="77" t="s">
        <v>69</v>
      </c>
      <c r="AH205" s="183">
        <v>0</v>
      </c>
      <c r="AI205" s="77" t="s">
        <v>69</v>
      </c>
      <c r="AJ205" s="183">
        <v>0</v>
      </c>
      <c r="AK205" s="187">
        <v>0</v>
      </c>
      <c r="AL205" s="78" t="s">
        <v>69</v>
      </c>
      <c r="AM205" s="187">
        <v>0</v>
      </c>
      <c r="AN205" s="78" t="s">
        <v>69</v>
      </c>
      <c r="AO205" s="187">
        <v>0</v>
      </c>
      <c r="AP205" s="191">
        <v>0</v>
      </c>
      <c r="AQ205" s="94" t="s">
        <v>69</v>
      </c>
      <c r="AR205" s="191">
        <v>0</v>
      </c>
      <c r="AS205" s="108" t="s">
        <v>69</v>
      </c>
      <c r="AT205" s="192">
        <v>0</v>
      </c>
      <c r="AU205" s="193">
        <v>0</v>
      </c>
      <c r="AV205" s="109" t="s">
        <v>69</v>
      </c>
      <c r="AW205" s="193">
        <v>0</v>
      </c>
      <c r="AX205" s="109" t="s">
        <v>69</v>
      </c>
      <c r="AY205" s="177">
        <f t="shared" si="10"/>
        <v>0</v>
      </c>
      <c r="AZ205" s="177">
        <f t="shared" si="11"/>
        <v>34819.58</v>
      </c>
      <c r="BA205" s="93" t="s">
        <v>74</v>
      </c>
      <c r="BB205" s="177">
        <v>0</v>
      </c>
      <c r="BC205" s="177">
        <v>0</v>
      </c>
      <c r="BD205" s="177">
        <v>0</v>
      </c>
      <c r="BE205" s="177">
        <v>0</v>
      </c>
      <c r="BF205" s="177">
        <v>0</v>
      </c>
      <c r="BG205" s="177">
        <v>0</v>
      </c>
    </row>
    <row r="206" spans="1:59" s="89" customFormat="1" ht="31.5" hidden="1" x14ac:dyDescent="0.25">
      <c r="A206" s="28" t="s">
        <v>84</v>
      </c>
      <c r="B206" s="90">
        <v>7</v>
      </c>
      <c r="C206" s="90">
        <v>1</v>
      </c>
      <c r="D206" s="28" t="s">
        <v>1155</v>
      </c>
      <c r="E206" s="91" t="s">
        <v>145</v>
      </c>
      <c r="F206" s="90" t="s">
        <v>1137</v>
      </c>
      <c r="G206" s="91" t="s">
        <v>100</v>
      </c>
      <c r="H206" s="28">
        <v>35100</v>
      </c>
      <c r="I206" s="28" t="s">
        <v>1156</v>
      </c>
      <c r="J206" s="28" t="s">
        <v>69</v>
      </c>
      <c r="K206" s="90" t="s">
        <v>69</v>
      </c>
      <c r="L206" s="92" t="s">
        <v>69</v>
      </c>
      <c r="M206" s="28" t="s">
        <v>101</v>
      </c>
      <c r="N206" s="93" t="s">
        <v>1157</v>
      </c>
      <c r="O206" s="93" t="s">
        <v>1158</v>
      </c>
      <c r="P206" s="160" t="s">
        <v>74</v>
      </c>
      <c r="Q206" s="160">
        <v>10</v>
      </c>
      <c r="R206" s="160" t="s">
        <v>80</v>
      </c>
      <c r="S206" s="160" t="s">
        <v>80</v>
      </c>
      <c r="T206" s="160" t="s">
        <v>80</v>
      </c>
      <c r="U206" s="166" t="s">
        <v>80</v>
      </c>
      <c r="V206" s="160" t="s">
        <v>74</v>
      </c>
      <c r="W206" s="177">
        <v>0</v>
      </c>
      <c r="X206" s="177">
        <v>2499</v>
      </c>
      <c r="Y206" s="177">
        <v>0</v>
      </c>
      <c r="Z206" s="177">
        <v>11000</v>
      </c>
      <c r="AA206" s="179">
        <v>0</v>
      </c>
      <c r="AB206" s="76" t="s">
        <v>69</v>
      </c>
      <c r="AC206" s="179">
        <v>30000</v>
      </c>
      <c r="AD206" s="76" t="s">
        <v>1159</v>
      </c>
      <c r="AE206" s="179">
        <v>0</v>
      </c>
      <c r="AF206" s="183">
        <v>0</v>
      </c>
      <c r="AG206" s="77" t="s">
        <v>69</v>
      </c>
      <c r="AH206" s="183">
        <v>0</v>
      </c>
      <c r="AI206" s="77" t="s">
        <v>69</v>
      </c>
      <c r="AJ206" s="183">
        <v>0</v>
      </c>
      <c r="AK206" s="187">
        <v>0</v>
      </c>
      <c r="AL206" s="78" t="s">
        <v>69</v>
      </c>
      <c r="AM206" s="187">
        <v>0</v>
      </c>
      <c r="AN206" s="78" t="s">
        <v>69</v>
      </c>
      <c r="AO206" s="187">
        <v>0</v>
      </c>
      <c r="AP206" s="191">
        <v>0</v>
      </c>
      <c r="AQ206" s="94" t="s">
        <v>69</v>
      </c>
      <c r="AR206" s="191">
        <v>0</v>
      </c>
      <c r="AS206" s="108" t="s">
        <v>69</v>
      </c>
      <c r="AT206" s="192">
        <v>0</v>
      </c>
      <c r="AU206" s="193">
        <v>0</v>
      </c>
      <c r="AV206" s="109" t="s">
        <v>69</v>
      </c>
      <c r="AW206" s="193">
        <v>0</v>
      </c>
      <c r="AX206" s="109" t="s">
        <v>69</v>
      </c>
      <c r="AY206" s="177">
        <f t="shared" si="10"/>
        <v>0</v>
      </c>
      <c r="AZ206" s="177">
        <f t="shared" si="11"/>
        <v>43499</v>
      </c>
      <c r="BA206" s="93" t="s">
        <v>74</v>
      </c>
      <c r="BB206" s="177">
        <v>0</v>
      </c>
      <c r="BC206" s="177">
        <v>0</v>
      </c>
      <c r="BD206" s="177">
        <v>0</v>
      </c>
      <c r="BE206" s="177">
        <v>0</v>
      </c>
      <c r="BF206" s="177">
        <v>0</v>
      </c>
      <c r="BG206" s="177">
        <v>0</v>
      </c>
    </row>
    <row r="207" spans="1:59" s="89" customFormat="1" ht="47.25" hidden="1" x14ac:dyDescent="0.25">
      <c r="A207" s="28" t="s">
        <v>84</v>
      </c>
      <c r="B207" s="90">
        <v>7</v>
      </c>
      <c r="C207" s="90">
        <v>1</v>
      </c>
      <c r="D207" s="28" t="s">
        <v>1160</v>
      </c>
      <c r="E207" s="91" t="s">
        <v>145</v>
      </c>
      <c r="F207" s="90" t="s">
        <v>76</v>
      </c>
      <c r="G207" s="91" t="s">
        <v>67</v>
      </c>
      <c r="H207" s="28">
        <v>35100</v>
      </c>
      <c r="I207" s="28" t="s">
        <v>1156</v>
      </c>
      <c r="J207" s="28" t="s">
        <v>69</v>
      </c>
      <c r="K207" s="90" t="s">
        <v>69</v>
      </c>
      <c r="L207" s="92" t="s">
        <v>69</v>
      </c>
      <c r="M207" s="28" t="s">
        <v>77</v>
      </c>
      <c r="N207" s="93" t="s">
        <v>1161</v>
      </c>
      <c r="O207" s="93" t="s">
        <v>76</v>
      </c>
      <c r="P207" s="160" t="s">
        <v>145</v>
      </c>
      <c r="Q207" s="160">
        <v>7</v>
      </c>
      <c r="R207" s="160" t="s">
        <v>80</v>
      </c>
      <c r="S207" s="160" t="s">
        <v>80</v>
      </c>
      <c r="T207" s="160" t="s">
        <v>80</v>
      </c>
      <c r="U207" s="166" t="s">
        <v>80</v>
      </c>
      <c r="V207" s="160" t="s">
        <v>74</v>
      </c>
      <c r="W207" s="177">
        <v>0</v>
      </c>
      <c r="X207" s="177">
        <v>1002.46</v>
      </c>
      <c r="Y207" s="177">
        <v>0</v>
      </c>
      <c r="Z207" s="177">
        <v>0</v>
      </c>
      <c r="AA207" s="179">
        <v>0</v>
      </c>
      <c r="AB207" s="76" t="s">
        <v>69</v>
      </c>
      <c r="AC207" s="179">
        <v>8400</v>
      </c>
      <c r="AD207" s="76" t="s">
        <v>1162</v>
      </c>
      <c r="AE207" s="179">
        <v>0</v>
      </c>
      <c r="AF207" s="183">
        <v>0</v>
      </c>
      <c r="AG207" s="77" t="s">
        <v>69</v>
      </c>
      <c r="AH207" s="183">
        <v>0</v>
      </c>
      <c r="AI207" s="77" t="s">
        <v>69</v>
      </c>
      <c r="AJ207" s="183">
        <v>0</v>
      </c>
      <c r="AK207" s="187">
        <v>0</v>
      </c>
      <c r="AL207" s="78" t="s">
        <v>69</v>
      </c>
      <c r="AM207" s="187">
        <v>0</v>
      </c>
      <c r="AN207" s="78" t="s">
        <v>69</v>
      </c>
      <c r="AO207" s="187">
        <v>0</v>
      </c>
      <c r="AP207" s="191">
        <v>0</v>
      </c>
      <c r="AQ207" s="94" t="s">
        <v>69</v>
      </c>
      <c r="AR207" s="191">
        <v>0</v>
      </c>
      <c r="AS207" s="108" t="s">
        <v>69</v>
      </c>
      <c r="AT207" s="192">
        <v>0</v>
      </c>
      <c r="AU207" s="193">
        <v>0</v>
      </c>
      <c r="AV207" s="109" t="s">
        <v>69</v>
      </c>
      <c r="AW207" s="193">
        <v>0</v>
      </c>
      <c r="AX207" s="109" t="s">
        <v>69</v>
      </c>
      <c r="AY207" s="177">
        <f t="shared" si="10"/>
        <v>0</v>
      </c>
      <c r="AZ207" s="177">
        <f t="shared" si="11"/>
        <v>9402.4599999999991</v>
      </c>
      <c r="BA207" s="93" t="s">
        <v>74</v>
      </c>
      <c r="BB207" s="177">
        <v>0</v>
      </c>
      <c r="BC207" s="177">
        <v>0</v>
      </c>
      <c r="BD207" s="177">
        <v>0</v>
      </c>
      <c r="BE207" s="177">
        <v>0</v>
      </c>
      <c r="BF207" s="177">
        <v>0</v>
      </c>
      <c r="BG207" s="177">
        <v>0</v>
      </c>
    </row>
    <row r="208" spans="1:59" s="89" customFormat="1" ht="31.5" hidden="1" x14ac:dyDescent="0.25">
      <c r="A208" s="28" t="s">
        <v>84</v>
      </c>
      <c r="B208" s="90">
        <v>7</v>
      </c>
      <c r="C208" s="90">
        <v>1</v>
      </c>
      <c r="D208" s="28" t="s">
        <v>1163</v>
      </c>
      <c r="E208" s="91" t="s">
        <v>145</v>
      </c>
      <c r="F208" s="90" t="s">
        <v>85</v>
      </c>
      <c r="G208" s="91" t="s">
        <v>67</v>
      </c>
      <c r="H208" s="28">
        <v>35100</v>
      </c>
      <c r="I208" s="28" t="s">
        <v>1156</v>
      </c>
      <c r="J208" s="28" t="s">
        <v>69</v>
      </c>
      <c r="K208" s="90" t="s">
        <v>69</v>
      </c>
      <c r="L208" s="92" t="s">
        <v>69</v>
      </c>
      <c r="M208" s="28" t="s">
        <v>77</v>
      </c>
      <c r="N208" s="93" t="s">
        <v>1164</v>
      </c>
      <c r="O208" s="93" t="s">
        <v>85</v>
      </c>
      <c r="P208" s="160" t="s">
        <v>74</v>
      </c>
      <c r="Q208" s="160">
        <v>6</v>
      </c>
      <c r="R208" s="160" t="s">
        <v>80</v>
      </c>
      <c r="S208" s="160" t="s">
        <v>80</v>
      </c>
      <c r="T208" s="160" t="s">
        <v>80</v>
      </c>
      <c r="U208" s="166" t="s">
        <v>80</v>
      </c>
      <c r="V208" s="160" t="s">
        <v>74</v>
      </c>
      <c r="W208" s="177">
        <v>0</v>
      </c>
      <c r="X208" s="177">
        <v>2689.4</v>
      </c>
      <c r="Y208" s="177">
        <v>0</v>
      </c>
      <c r="Z208" s="177">
        <v>0</v>
      </c>
      <c r="AA208" s="179">
        <v>0</v>
      </c>
      <c r="AB208" s="76" t="s">
        <v>69</v>
      </c>
      <c r="AC208" s="179">
        <v>1500</v>
      </c>
      <c r="AD208" s="76" t="s">
        <v>1165</v>
      </c>
      <c r="AE208" s="179">
        <v>0</v>
      </c>
      <c r="AF208" s="183">
        <v>0</v>
      </c>
      <c r="AG208" s="77" t="s">
        <v>69</v>
      </c>
      <c r="AH208" s="183">
        <v>0</v>
      </c>
      <c r="AI208" s="77" t="s">
        <v>69</v>
      </c>
      <c r="AJ208" s="183">
        <v>0</v>
      </c>
      <c r="AK208" s="187">
        <v>0</v>
      </c>
      <c r="AL208" s="78" t="s">
        <v>69</v>
      </c>
      <c r="AM208" s="187">
        <v>0</v>
      </c>
      <c r="AN208" s="78" t="s">
        <v>69</v>
      </c>
      <c r="AO208" s="187">
        <v>0</v>
      </c>
      <c r="AP208" s="191">
        <v>0</v>
      </c>
      <c r="AQ208" s="94" t="s">
        <v>69</v>
      </c>
      <c r="AR208" s="191">
        <v>0</v>
      </c>
      <c r="AS208" s="108" t="s">
        <v>69</v>
      </c>
      <c r="AT208" s="192">
        <v>0</v>
      </c>
      <c r="AU208" s="193">
        <v>0</v>
      </c>
      <c r="AV208" s="109" t="s">
        <v>69</v>
      </c>
      <c r="AW208" s="193">
        <v>0</v>
      </c>
      <c r="AX208" s="109" t="s">
        <v>69</v>
      </c>
      <c r="AY208" s="177">
        <f t="shared" si="10"/>
        <v>0</v>
      </c>
      <c r="AZ208" s="177">
        <f t="shared" si="11"/>
        <v>4189.3999999999996</v>
      </c>
      <c r="BA208" s="93" t="s">
        <v>74</v>
      </c>
      <c r="BB208" s="177">
        <v>0</v>
      </c>
      <c r="BC208" s="177">
        <v>0</v>
      </c>
      <c r="BD208" s="177">
        <v>0</v>
      </c>
      <c r="BE208" s="177">
        <v>0</v>
      </c>
      <c r="BF208" s="177">
        <v>0</v>
      </c>
      <c r="BG208" s="177">
        <v>0</v>
      </c>
    </row>
    <row r="209" spans="1:59" s="89" customFormat="1" ht="47.25" hidden="1" x14ac:dyDescent="0.25">
      <c r="A209" s="28" t="s">
        <v>84</v>
      </c>
      <c r="B209" s="90">
        <v>7</v>
      </c>
      <c r="C209" s="90">
        <v>1</v>
      </c>
      <c r="D209" s="28" t="s">
        <v>1166</v>
      </c>
      <c r="E209" s="91" t="s">
        <v>145</v>
      </c>
      <c r="F209" s="90" t="s">
        <v>66</v>
      </c>
      <c r="G209" s="91" t="s">
        <v>67</v>
      </c>
      <c r="H209" s="28">
        <v>35100</v>
      </c>
      <c r="I209" s="28" t="s">
        <v>1156</v>
      </c>
      <c r="J209" s="28" t="s">
        <v>69</v>
      </c>
      <c r="K209" s="90" t="s">
        <v>69</v>
      </c>
      <c r="L209" s="92" t="s">
        <v>69</v>
      </c>
      <c r="M209" s="28" t="s">
        <v>70</v>
      </c>
      <c r="N209" s="93" t="s">
        <v>1167</v>
      </c>
      <c r="O209" s="93" t="s">
        <v>66</v>
      </c>
      <c r="P209" s="160" t="s">
        <v>145</v>
      </c>
      <c r="Q209" s="160">
        <v>7</v>
      </c>
      <c r="R209" s="160" t="s">
        <v>80</v>
      </c>
      <c r="S209" s="160" t="s">
        <v>80</v>
      </c>
      <c r="T209" s="160" t="s">
        <v>80</v>
      </c>
      <c r="U209" s="166" t="s">
        <v>80</v>
      </c>
      <c r="V209" s="160" t="s">
        <v>74</v>
      </c>
      <c r="W209" s="177">
        <v>0</v>
      </c>
      <c r="X209" s="177">
        <v>14043.46</v>
      </c>
      <c r="Y209" s="177">
        <v>0</v>
      </c>
      <c r="Z209" s="177">
        <v>0</v>
      </c>
      <c r="AA209" s="179">
        <v>0</v>
      </c>
      <c r="AB209" s="76" t="s">
        <v>69</v>
      </c>
      <c r="AC209" s="179">
        <v>3200</v>
      </c>
      <c r="AD209" s="76" t="s">
        <v>1168</v>
      </c>
      <c r="AE209" s="179">
        <v>0</v>
      </c>
      <c r="AF209" s="183">
        <v>0</v>
      </c>
      <c r="AG209" s="77" t="s">
        <v>69</v>
      </c>
      <c r="AH209" s="183">
        <v>0</v>
      </c>
      <c r="AI209" s="77" t="s">
        <v>69</v>
      </c>
      <c r="AJ209" s="183">
        <v>0</v>
      </c>
      <c r="AK209" s="187">
        <v>0</v>
      </c>
      <c r="AL209" s="78" t="s">
        <v>69</v>
      </c>
      <c r="AM209" s="187">
        <v>0</v>
      </c>
      <c r="AN209" s="78" t="s">
        <v>69</v>
      </c>
      <c r="AO209" s="187">
        <v>0</v>
      </c>
      <c r="AP209" s="191">
        <v>0</v>
      </c>
      <c r="AQ209" s="94" t="s">
        <v>69</v>
      </c>
      <c r="AR209" s="191">
        <v>0</v>
      </c>
      <c r="AS209" s="108" t="s">
        <v>69</v>
      </c>
      <c r="AT209" s="192">
        <v>0</v>
      </c>
      <c r="AU209" s="193">
        <v>0</v>
      </c>
      <c r="AV209" s="109" t="s">
        <v>69</v>
      </c>
      <c r="AW209" s="193">
        <v>0</v>
      </c>
      <c r="AX209" s="109" t="s">
        <v>69</v>
      </c>
      <c r="AY209" s="177">
        <f t="shared" si="10"/>
        <v>0</v>
      </c>
      <c r="AZ209" s="177">
        <f t="shared" si="11"/>
        <v>17243.46</v>
      </c>
      <c r="BA209" s="93" t="s">
        <v>74</v>
      </c>
      <c r="BB209" s="177">
        <v>0</v>
      </c>
      <c r="BC209" s="177">
        <v>0</v>
      </c>
      <c r="BD209" s="177">
        <v>0</v>
      </c>
      <c r="BE209" s="177">
        <v>0</v>
      </c>
      <c r="BF209" s="177">
        <v>0</v>
      </c>
      <c r="BG209" s="177">
        <v>0</v>
      </c>
    </row>
    <row r="210" spans="1:59" s="89" customFormat="1" ht="63" hidden="1" x14ac:dyDescent="0.25">
      <c r="A210" s="28" t="s">
        <v>84</v>
      </c>
      <c r="B210" s="90">
        <v>7</v>
      </c>
      <c r="C210" s="90">
        <v>1</v>
      </c>
      <c r="D210" s="28" t="s">
        <v>1169</v>
      </c>
      <c r="E210" s="91" t="s">
        <v>145</v>
      </c>
      <c r="F210" s="90" t="s">
        <v>207</v>
      </c>
      <c r="G210" s="91" t="s">
        <v>100</v>
      </c>
      <c r="H210" s="28">
        <v>12301</v>
      </c>
      <c r="I210" s="28" t="s">
        <v>1170</v>
      </c>
      <c r="J210" s="28" t="s">
        <v>69</v>
      </c>
      <c r="K210" s="90" t="s">
        <v>69</v>
      </c>
      <c r="L210" s="92" t="s">
        <v>69</v>
      </c>
      <c r="M210" s="28" t="s">
        <v>101</v>
      </c>
      <c r="N210" s="93" t="s">
        <v>1171</v>
      </c>
      <c r="O210" s="93" t="s">
        <v>207</v>
      </c>
      <c r="P210" s="160" t="s">
        <v>74</v>
      </c>
      <c r="Q210" s="160">
        <v>12</v>
      </c>
      <c r="R210" s="160" t="s">
        <v>80</v>
      </c>
      <c r="S210" s="160" t="s">
        <v>80</v>
      </c>
      <c r="T210" s="160" t="s">
        <v>80</v>
      </c>
      <c r="U210" s="166" t="s">
        <v>80</v>
      </c>
      <c r="V210" s="160" t="s">
        <v>74</v>
      </c>
      <c r="W210" s="177">
        <v>0</v>
      </c>
      <c r="X210" s="177">
        <v>30669.86</v>
      </c>
      <c r="Y210" s="177">
        <v>0</v>
      </c>
      <c r="Z210" s="177">
        <v>2500</v>
      </c>
      <c r="AA210" s="179">
        <v>0</v>
      </c>
      <c r="AB210" s="76" t="s">
        <v>69</v>
      </c>
      <c r="AC210" s="179">
        <v>134100</v>
      </c>
      <c r="AD210" s="76" t="s">
        <v>1172</v>
      </c>
      <c r="AE210" s="179">
        <v>0</v>
      </c>
      <c r="AF210" s="183">
        <v>0</v>
      </c>
      <c r="AG210" s="77" t="s">
        <v>69</v>
      </c>
      <c r="AH210" s="183">
        <v>0</v>
      </c>
      <c r="AI210" s="77" t="s">
        <v>69</v>
      </c>
      <c r="AJ210" s="183">
        <v>0</v>
      </c>
      <c r="AK210" s="187">
        <v>0</v>
      </c>
      <c r="AL210" s="78" t="s">
        <v>69</v>
      </c>
      <c r="AM210" s="187">
        <v>0</v>
      </c>
      <c r="AN210" s="78" t="s">
        <v>69</v>
      </c>
      <c r="AO210" s="187">
        <v>0</v>
      </c>
      <c r="AP210" s="191">
        <v>0</v>
      </c>
      <c r="AQ210" s="94" t="s">
        <v>69</v>
      </c>
      <c r="AR210" s="191">
        <v>0</v>
      </c>
      <c r="AS210" s="108" t="s">
        <v>69</v>
      </c>
      <c r="AT210" s="192">
        <v>0</v>
      </c>
      <c r="AU210" s="193">
        <v>0</v>
      </c>
      <c r="AV210" s="109" t="s">
        <v>69</v>
      </c>
      <c r="AW210" s="193">
        <v>0</v>
      </c>
      <c r="AX210" s="109" t="s">
        <v>69</v>
      </c>
      <c r="AY210" s="177">
        <f t="shared" si="10"/>
        <v>0</v>
      </c>
      <c r="AZ210" s="177">
        <f t="shared" si="11"/>
        <v>167269.85999999999</v>
      </c>
      <c r="BA210" s="93" t="s">
        <v>74</v>
      </c>
      <c r="BB210" s="177">
        <v>0</v>
      </c>
      <c r="BC210" s="177">
        <v>0</v>
      </c>
      <c r="BD210" s="177">
        <v>0</v>
      </c>
      <c r="BE210" s="177">
        <v>0</v>
      </c>
      <c r="BF210" s="177">
        <v>0</v>
      </c>
      <c r="BG210" s="177">
        <v>0</v>
      </c>
    </row>
    <row r="211" spans="1:59" s="89" customFormat="1" ht="63" hidden="1" x14ac:dyDescent="0.25">
      <c r="A211" s="28" t="s">
        <v>84</v>
      </c>
      <c r="B211" s="90">
        <v>7</v>
      </c>
      <c r="C211" s="90">
        <v>1</v>
      </c>
      <c r="D211" s="28" t="s">
        <v>1173</v>
      </c>
      <c r="E211" s="91" t="s">
        <v>145</v>
      </c>
      <c r="F211" s="90" t="s">
        <v>85</v>
      </c>
      <c r="G211" s="91" t="s">
        <v>67</v>
      </c>
      <c r="H211" s="28">
        <v>12301</v>
      </c>
      <c r="I211" s="28" t="s">
        <v>1170</v>
      </c>
      <c r="J211" s="28" t="s">
        <v>69</v>
      </c>
      <c r="K211" s="90" t="s">
        <v>69</v>
      </c>
      <c r="L211" s="92" t="s">
        <v>69</v>
      </c>
      <c r="M211" s="28" t="s">
        <v>77</v>
      </c>
      <c r="N211" s="93" t="s">
        <v>1174</v>
      </c>
      <c r="O211" s="93" t="s">
        <v>1175</v>
      </c>
      <c r="P211" s="160" t="s">
        <v>145</v>
      </c>
      <c r="Q211" s="160">
        <v>5</v>
      </c>
      <c r="R211" s="160" t="s">
        <v>80</v>
      </c>
      <c r="S211" s="160" t="s">
        <v>80</v>
      </c>
      <c r="T211" s="160" t="s">
        <v>80</v>
      </c>
      <c r="U211" s="166" t="s">
        <v>80</v>
      </c>
      <c r="V211" s="160" t="s">
        <v>74</v>
      </c>
      <c r="W211" s="177">
        <v>0</v>
      </c>
      <c r="X211" s="177">
        <v>14000.44</v>
      </c>
      <c r="Y211" s="177">
        <v>0</v>
      </c>
      <c r="Z211" s="177">
        <v>9000</v>
      </c>
      <c r="AA211" s="179">
        <v>0</v>
      </c>
      <c r="AB211" s="76" t="s">
        <v>69</v>
      </c>
      <c r="AC211" s="179">
        <v>11400</v>
      </c>
      <c r="AD211" s="76" t="s">
        <v>1176</v>
      </c>
      <c r="AE211" s="179">
        <v>0</v>
      </c>
      <c r="AF211" s="183">
        <v>0</v>
      </c>
      <c r="AG211" s="77" t="s">
        <v>69</v>
      </c>
      <c r="AH211" s="183">
        <v>0</v>
      </c>
      <c r="AI211" s="77" t="s">
        <v>69</v>
      </c>
      <c r="AJ211" s="183">
        <v>0</v>
      </c>
      <c r="AK211" s="187">
        <v>0</v>
      </c>
      <c r="AL211" s="78" t="s">
        <v>69</v>
      </c>
      <c r="AM211" s="187">
        <v>0</v>
      </c>
      <c r="AN211" s="78" t="s">
        <v>69</v>
      </c>
      <c r="AO211" s="187">
        <v>0</v>
      </c>
      <c r="AP211" s="191">
        <v>0</v>
      </c>
      <c r="AQ211" s="94" t="s">
        <v>69</v>
      </c>
      <c r="AR211" s="191">
        <v>0</v>
      </c>
      <c r="AS211" s="108" t="s">
        <v>69</v>
      </c>
      <c r="AT211" s="192">
        <v>0</v>
      </c>
      <c r="AU211" s="193">
        <v>0</v>
      </c>
      <c r="AV211" s="109" t="s">
        <v>69</v>
      </c>
      <c r="AW211" s="193">
        <v>0</v>
      </c>
      <c r="AX211" s="109" t="s">
        <v>69</v>
      </c>
      <c r="AY211" s="177">
        <f t="shared" si="10"/>
        <v>0</v>
      </c>
      <c r="AZ211" s="177">
        <f t="shared" si="11"/>
        <v>34400.44</v>
      </c>
      <c r="BA211" s="93" t="s">
        <v>74</v>
      </c>
      <c r="BB211" s="177">
        <v>0</v>
      </c>
      <c r="BC211" s="177">
        <v>0</v>
      </c>
      <c r="BD211" s="177">
        <v>0</v>
      </c>
      <c r="BE211" s="177">
        <v>0</v>
      </c>
      <c r="BF211" s="177">
        <v>0</v>
      </c>
      <c r="BG211" s="177">
        <v>0</v>
      </c>
    </row>
    <row r="212" spans="1:59" s="89" customFormat="1" ht="47.25" hidden="1" x14ac:dyDescent="0.25">
      <c r="A212" s="28" t="s">
        <v>84</v>
      </c>
      <c r="B212" s="90">
        <v>7</v>
      </c>
      <c r="C212" s="90">
        <v>1</v>
      </c>
      <c r="D212" s="28" t="s">
        <v>1177</v>
      </c>
      <c r="E212" s="91" t="s">
        <v>145</v>
      </c>
      <c r="F212" s="90" t="s">
        <v>66</v>
      </c>
      <c r="G212" s="91" t="s">
        <v>67</v>
      </c>
      <c r="H212" s="28">
        <v>12301</v>
      </c>
      <c r="I212" s="28" t="s">
        <v>1170</v>
      </c>
      <c r="J212" s="28" t="s">
        <v>69</v>
      </c>
      <c r="K212" s="90" t="s">
        <v>69</v>
      </c>
      <c r="L212" s="92" t="s">
        <v>69</v>
      </c>
      <c r="M212" s="28" t="s">
        <v>70</v>
      </c>
      <c r="N212" s="93" t="s">
        <v>1178</v>
      </c>
      <c r="O212" s="93" t="s">
        <v>66</v>
      </c>
      <c r="P212" s="160" t="s">
        <v>145</v>
      </c>
      <c r="Q212" s="160">
        <v>7</v>
      </c>
      <c r="R212" s="160" t="s">
        <v>80</v>
      </c>
      <c r="S212" s="160" t="s">
        <v>80</v>
      </c>
      <c r="T212" s="160" t="s">
        <v>80</v>
      </c>
      <c r="U212" s="166" t="s">
        <v>80</v>
      </c>
      <c r="V212" s="160" t="s">
        <v>74</v>
      </c>
      <c r="W212" s="177">
        <v>0</v>
      </c>
      <c r="X212" s="177">
        <v>7806.82</v>
      </c>
      <c r="Y212" s="177">
        <v>0</v>
      </c>
      <c r="Z212" s="177">
        <v>7196.91</v>
      </c>
      <c r="AA212" s="179">
        <v>0</v>
      </c>
      <c r="AB212" s="76" t="s">
        <v>69</v>
      </c>
      <c r="AC212" s="179">
        <v>2300</v>
      </c>
      <c r="AD212" s="76" t="s">
        <v>1552</v>
      </c>
      <c r="AE212" s="179">
        <v>0</v>
      </c>
      <c r="AF212" s="183">
        <v>0</v>
      </c>
      <c r="AG212" s="77" t="s">
        <v>69</v>
      </c>
      <c r="AH212" s="183">
        <v>0</v>
      </c>
      <c r="AI212" s="77" t="s">
        <v>69</v>
      </c>
      <c r="AJ212" s="183">
        <v>0</v>
      </c>
      <c r="AK212" s="187">
        <v>0</v>
      </c>
      <c r="AL212" s="78" t="s">
        <v>69</v>
      </c>
      <c r="AM212" s="187">
        <v>0</v>
      </c>
      <c r="AN212" s="78" t="s">
        <v>69</v>
      </c>
      <c r="AO212" s="187">
        <v>0</v>
      </c>
      <c r="AP212" s="191">
        <v>0</v>
      </c>
      <c r="AQ212" s="94" t="s">
        <v>69</v>
      </c>
      <c r="AR212" s="191">
        <v>0</v>
      </c>
      <c r="AS212" s="108" t="s">
        <v>69</v>
      </c>
      <c r="AT212" s="192">
        <v>0</v>
      </c>
      <c r="AU212" s="193">
        <v>0</v>
      </c>
      <c r="AV212" s="109" t="s">
        <v>69</v>
      </c>
      <c r="AW212" s="193">
        <v>0</v>
      </c>
      <c r="AX212" s="109" t="s">
        <v>69</v>
      </c>
      <c r="AY212" s="177">
        <f t="shared" si="10"/>
        <v>0</v>
      </c>
      <c r="AZ212" s="177">
        <f t="shared" si="11"/>
        <v>17303.73</v>
      </c>
      <c r="BA212" s="93" t="s">
        <v>74</v>
      </c>
      <c r="BB212" s="177">
        <v>0</v>
      </c>
      <c r="BC212" s="177">
        <v>0</v>
      </c>
      <c r="BD212" s="177">
        <v>0</v>
      </c>
      <c r="BE212" s="177">
        <v>0</v>
      </c>
      <c r="BF212" s="177">
        <v>0</v>
      </c>
      <c r="BG212" s="177">
        <v>0</v>
      </c>
    </row>
    <row r="213" spans="1:59" s="89" customFormat="1" ht="47.25" hidden="1" x14ac:dyDescent="0.25">
      <c r="A213" s="28" t="s">
        <v>87</v>
      </c>
      <c r="B213" s="90">
        <v>7</v>
      </c>
      <c r="C213" s="90">
        <v>1</v>
      </c>
      <c r="D213" s="28" t="s">
        <v>1179</v>
      </c>
      <c r="E213" s="91" t="s">
        <v>145</v>
      </c>
      <c r="F213" s="90" t="s">
        <v>1180</v>
      </c>
      <c r="G213" s="91" t="s">
        <v>100</v>
      </c>
      <c r="H213" s="28">
        <v>57300</v>
      </c>
      <c r="I213" s="28" t="s">
        <v>1181</v>
      </c>
      <c r="J213" s="28" t="s">
        <v>69</v>
      </c>
      <c r="K213" s="90" t="s">
        <v>69</v>
      </c>
      <c r="L213" s="92" t="s">
        <v>69</v>
      </c>
      <c r="M213" s="28" t="s">
        <v>101</v>
      </c>
      <c r="N213" s="93" t="s">
        <v>1182</v>
      </c>
      <c r="O213" s="93" t="s">
        <v>207</v>
      </c>
      <c r="P213" s="160" t="s">
        <v>74</v>
      </c>
      <c r="Q213" s="160">
        <v>8</v>
      </c>
      <c r="R213" s="160" t="s">
        <v>80</v>
      </c>
      <c r="S213" s="160" t="s">
        <v>80</v>
      </c>
      <c r="T213" s="160" t="s">
        <v>80</v>
      </c>
      <c r="U213" s="166" t="s">
        <v>80</v>
      </c>
      <c r="V213" s="160" t="s">
        <v>74</v>
      </c>
      <c r="W213" s="177">
        <v>0</v>
      </c>
      <c r="X213" s="177">
        <v>0</v>
      </c>
      <c r="Y213" s="177">
        <v>0</v>
      </c>
      <c r="Z213" s="177">
        <v>18000</v>
      </c>
      <c r="AA213" s="179">
        <v>0</v>
      </c>
      <c r="AB213" s="76" t="s">
        <v>69</v>
      </c>
      <c r="AC213" s="179">
        <v>26000</v>
      </c>
      <c r="AD213" s="76" t="s">
        <v>1183</v>
      </c>
      <c r="AE213" s="179">
        <v>0</v>
      </c>
      <c r="AF213" s="183">
        <v>0</v>
      </c>
      <c r="AG213" s="77" t="s">
        <v>69</v>
      </c>
      <c r="AH213" s="183">
        <v>0</v>
      </c>
      <c r="AI213" s="77" t="s">
        <v>69</v>
      </c>
      <c r="AJ213" s="183">
        <v>0</v>
      </c>
      <c r="AK213" s="187">
        <v>0</v>
      </c>
      <c r="AL213" s="78" t="s">
        <v>69</v>
      </c>
      <c r="AM213" s="187">
        <v>0</v>
      </c>
      <c r="AN213" s="78" t="s">
        <v>69</v>
      </c>
      <c r="AO213" s="187">
        <v>0</v>
      </c>
      <c r="AP213" s="191">
        <v>0</v>
      </c>
      <c r="AQ213" s="94" t="s">
        <v>69</v>
      </c>
      <c r="AR213" s="191">
        <v>0</v>
      </c>
      <c r="AS213" s="108" t="s">
        <v>69</v>
      </c>
      <c r="AT213" s="192">
        <v>0</v>
      </c>
      <c r="AU213" s="193">
        <v>0</v>
      </c>
      <c r="AV213" s="109" t="s">
        <v>69</v>
      </c>
      <c r="AW213" s="193">
        <v>0</v>
      </c>
      <c r="AX213" s="109" t="s">
        <v>69</v>
      </c>
      <c r="AY213" s="177">
        <f t="shared" si="10"/>
        <v>0</v>
      </c>
      <c r="AZ213" s="177">
        <f t="shared" si="11"/>
        <v>44000</v>
      </c>
      <c r="BA213" s="93" t="s">
        <v>74</v>
      </c>
      <c r="BB213" s="177">
        <v>0</v>
      </c>
      <c r="BC213" s="177">
        <v>0</v>
      </c>
      <c r="BD213" s="177">
        <v>0</v>
      </c>
      <c r="BE213" s="177">
        <v>0</v>
      </c>
      <c r="BF213" s="177">
        <v>0</v>
      </c>
      <c r="BG213" s="177">
        <v>0</v>
      </c>
    </row>
    <row r="214" spans="1:59" s="89" customFormat="1" ht="47.25" hidden="1" x14ac:dyDescent="0.25">
      <c r="A214" s="28" t="s">
        <v>87</v>
      </c>
      <c r="B214" s="90">
        <v>7</v>
      </c>
      <c r="C214" s="90">
        <v>1</v>
      </c>
      <c r="D214" s="28" t="s">
        <v>1184</v>
      </c>
      <c r="E214" s="91" t="s">
        <v>145</v>
      </c>
      <c r="F214" s="90" t="s">
        <v>1185</v>
      </c>
      <c r="G214" s="91" t="s">
        <v>100</v>
      </c>
      <c r="H214" s="28">
        <v>57300</v>
      </c>
      <c r="I214" s="28" t="s">
        <v>1181</v>
      </c>
      <c r="J214" s="28" t="s">
        <v>69</v>
      </c>
      <c r="K214" s="90" t="s">
        <v>69</v>
      </c>
      <c r="L214" s="92" t="s">
        <v>69</v>
      </c>
      <c r="M214" s="28" t="s">
        <v>680</v>
      </c>
      <c r="N214" s="93" t="s">
        <v>1186</v>
      </c>
      <c r="O214" s="93" t="s">
        <v>1187</v>
      </c>
      <c r="P214" s="160" t="s">
        <v>145</v>
      </c>
      <c r="Q214" s="160">
        <v>10</v>
      </c>
      <c r="R214" s="160">
        <v>8</v>
      </c>
      <c r="S214" s="160">
        <v>8</v>
      </c>
      <c r="T214" s="160">
        <v>8</v>
      </c>
      <c r="U214" s="166" t="s">
        <v>80</v>
      </c>
      <c r="V214" s="160" t="s">
        <v>74</v>
      </c>
      <c r="W214" s="177">
        <v>0</v>
      </c>
      <c r="X214" s="177">
        <v>32940</v>
      </c>
      <c r="Y214" s="177">
        <v>0</v>
      </c>
      <c r="Z214" s="177">
        <v>57716.04</v>
      </c>
      <c r="AA214" s="179">
        <v>0</v>
      </c>
      <c r="AB214" s="76" t="s">
        <v>69</v>
      </c>
      <c r="AC214" s="179">
        <v>13300</v>
      </c>
      <c r="AD214" s="76" t="s">
        <v>1569</v>
      </c>
      <c r="AE214" s="179">
        <v>0</v>
      </c>
      <c r="AF214" s="183">
        <v>0</v>
      </c>
      <c r="AG214" s="77" t="s">
        <v>69</v>
      </c>
      <c r="AH214" s="183">
        <v>34000</v>
      </c>
      <c r="AI214" s="77" t="s">
        <v>1188</v>
      </c>
      <c r="AJ214" s="183">
        <v>0</v>
      </c>
      <c r="AK214" s="187">
        <v>0</v>
      </c>
      <c r="AL214" s="78" t="s">
        <v>69</v>
      </c>
      <c r="AM214" s="187">
        <v>17000</v>
      </c>
      <c r="AN214" s="78" t="s">
        <v>1189</v>
      </c>
      <c r="AO214" s="187">
        <v>0</v>
      </c>
      <c r="AP214" s="191">
        <v>0</v>
      </c>
      <c r="AQ214" s="94" t="s">
        <v>69</v>
      </c>
      <c r="AR214" s="191">
        <v>17000</v>
      </c>
      <c r="AS214" s="108" t="s">
        <v>1189</v>
      </c>
      <c r="AT214" s="192">
        <v>0</v>
      </c>
      <c r="AU214" s="193">
        <v>0</v>
      </c>
      <c r="AV214" s="109" t="s">
        <v>69</v>
      </c>
      <c r="AW214" s="193">
        <v>0</v>
      </c>
      <c r="AX214" s="109" t="s">
        <v>69</v>
      </c>
      <c r="AY214" s="177">
        <f t="shared" si="10"/>
        <v>0</v>
      </c>
      <c r="AZ214" s="177">
        <f t="shared" si="11"/>
        <v>171956.04</v>
      </c>
      <c r="BA214" s="93" t="s">
        <v>145</v>
      </c>
      <c r="BB214" s="177">
        <v>34000</v>
      </c>
      <c r="BC214" s="177">
        <v>17000</v>
      </c>
      <c r="BD214" s="177">
        <v>34000</v>
      </c>
      <c r="BE214" s="177">
        <v>17000</v>
      </c>
      <c r="BF214" s="177">
        <v>0</v>
      </c>
      <c r="BG214" s="177">
        <v>0</v>
      </c>
    </row>
    <row r="215" spans="1:59" s="89" customFormat="1" ht="47.25" hidden="1" x14ac:dyDescent="0.25">
      <c r="A215" s="28" t="s">
        <v>87</v>
      </c>
      <c r="B215" s="90">
        <v>7</v>
      </c>
      <c r="C215" s="90">
        <v>1</v>
      </c>
      <c r="D215" s="28" t="s">
        <v>1190</v>
      </c>
      <c r="E215" s="91" t="s">
        <v>145</v>
      </c>
      <c r="F215" s="90" t="s">
        <v>76</v>
      </c>
      <c r="G215" s="91" t="s">
        <v>67</v>
      </c>
      <c r="H215" s="28">
        <v>57300</v>
      </c>
      <c r="I215" s="28" t="s">
        <v>1181</v>
      </c>
      <c r="J215" s="28" t="s">
        <v>69</v>
      </c>
      <c r="K215" s="90" t="s">
        <v>69</v>
      </c>
      <c r="L215" s="92" t="s">
        <v>69</v>
      </c>
      <c r="M215" s="28" t="s">
        <v>77</v>
      </c>
      <c r="N215" s="93" t="s">
        <v>1191</v>
      </c>
      <c r="O215" s="93" t="s">
        <v>76</v>
      </c>
      <c r="P215" s="160" t="s">
        <v>145</v>
      </c>
      <c r="Q215" s="160">
        <v>11</v>
      </c>
      <c r="R215" s="160" t="s">
        <v>80</v>
      </c>
      <c r="S215" s="160" t="s">
        <v>80</v>
      </c>
      <c r="T215" s="160" t="s">
        <v>80</v>
      </c>
      <c r="U215" s="166" t="s">
        <v>80</v>
      </c>
      <c r="V215" s="160" t="s">
        <v>74</v>
      </c>
      <c r="W215" s="177">
        <v>0</v>
      </c>
      <c r="X215" s="177">
        <v>2923.87</v>
      </c>
      <c r="Y215" s="177">
        <v>0</v>
      </c>
      <c r="Z215" s="177">
        <v>12730.54</v>
      </c>
      <c r="AA215" s="179">
        <v>0</v>
      </c>
      <c r="AB215" s="76" t="s">
        <v>69</v>
      </c>
      <c r="AC215" s="179">
        <v>4400</v>
      </c>
      <c r="AD215" s="76" t="s">
        <v>1192</v>
      </c>
      <c r="AE215" s="179">
        <v>0</v>
      </c>
      <c r="AF215" s="183">
        <v>0</v>
      </c>
      <c r="AG215" s="77" t="s">
        <v>69</v>
      </c>
      <c r="AH215" s="183">
        <v>0</v>
      </c>
      <c r="AI215" s="77" t="s">
        <v>69</v>
      </c>
      <c r="AJ215" s="183">
        <v>0</v>
      </c>
      <c r="AK215" s="187">
        <v>0</v>
      </c>
      <c r="AL215" s="78" t="s">
        <v>69</v>
      </c>
      <c r="AM215" s="187">
        <v>0</v>
      </c>
      <c r="AN215" s="78" t="s">
        <v>69</v>
      </c>
      <c r="AO215" s="187">
        <v>0</v>
      </c>
      <c r="AP215" s="191">
        <v>0</v>
      </c>
      <c r="AQ215" s="94" t="s">
        <v>69</v>
      </c>
      <c r="AR215" s="191">
        <v>0</v>
      </c>
      <c r="AS215" s="108" t="s">
        <v>69</v>
      </c>
      <c r="AT215" s="192">
        <v>0</v>
      </c>
      <c r="AU215" s="193">
        <v>0</v>
      </c>
      <c r="AV215" s="109" t="s">
        <v>69</v>
      </c>
      <c r="AW215" s="193">
        <v>0</v>
      </c>
      <c r="AX215" s="109" t="s">
        <v>69</v>
      </c>
      <c r="AY215" s="177">
        <f t="shared" si="10"/>
        <v>0</v>
      </c>
      <c r="AZ215" s="177">
        <f t="shared" si="11"/>
        <v>20054.41</v>
      </c>
      <c r="BA215" s="93" t="s">
        <v>74</v>
      </c>
      <c r="BB215" s="177">
        <v>0</v>
      </c>
      <c r="BC215" s="177">
        <v>0</v>
      </c>
      <c r="BD215" s="177">
        <v>0</v>
      </c>
      <c r="BE215" s="177">
        <v>0</v>
      </c>
      <c r="BF215" s="177">
        <v>0</v>
      </c>
      <c r="BG215" s="177">
        <v>0</v>
      </c>
    </row>
    <row r="216" spans="1:59" s="89" customFormat="1" ht="63" hidden="1" x14ac:dyDescent="0.25">
      <c r="A216" s="28" t="s">
        <v>87</v>
      </c>
      <c r="B216" s="90">
        <v>7</v>
      </c>
      <c r="C216" s="90">
        <v>1</v>
      </c>
      <c r="D216" s="28" t="s">
        <v>1193</v>
      </c>
      <c r="E216" s="91" t="s">
        <v>145</v>
      </c>
      <c r="F216" s="90" t="s">
        <v>66</v>
      </c>
      <c r="G216" s="91" t="s">
        <v>67</v>
      </c>
      <c r="H216" s="28">
        <v>57300</v>
      </c>
      <c r="I216" s="28" t="s">
        <v>1181</v>
      </c>
      <c r="J216" s="28" t="s">
        <v>69</v>
      </c>
      <c r="K216" s="90" t="s">
        <v>69</v>
      </c>
      <c r="L216" s="92" t="s">
        <v>69</v>
      </c>
      <c r="M216" s="28" t="s">
        <v>70</v>
      </c>
      <c r="N216" s="93" t="s">
        <v>1194</v>
      </c>
      <c r="O216" s="93" t="s">
        <v>66</v>
      </c>
      <c r="P216" s="160" t="s">
        <v>145</v>
      </c>
      <c r="Q216" s="160">
        <v>11</v>
      </c>
      <c r="R216" s="160" t="s">
        <v>80</v>
      </c>
      <c r="S216" s="160" t="s">
        <v>80</v>
      </c>
      <c r="T216" s="160" t="s">
        <v>80</v>
      </c>
      <c r="U216" s="166" t="s">
        <v>80</v>
      </c>
      <c r="V216" s="160" t="s">
        <v>74</v>
      </c>
      <c r="W216" s="177">
        <v>0</v>
      </c>
      <c r="X216" s="177">
        <v>10416.959999999999</v>
      </c>
      <c r="Y216" s="177">
        <v>0</v>
      </c>
      <c r="Z216" s="177">
        <v>1000</v>
      </c>
      <c r="AA216" s="179">
        <v>0</v>
      </c>
      <c r="AB216" s="76" t="s">
        <v>69</v>
      </c>
      <c r="AC216" s="179">
        <v>1700</v>
      </c>
      <c r="AD216" s="76" t="s">
        <v>1461</v>
      </c>
      <c r="AE216" s="179">
        <v>0</v>
      </c>
      <c r="AF216" s="183">
        <v>0</v>
      </c>
      <c r="AG216" s="77" t="s">
        <v>69</v>
      </c>
      <c r="AH216" s="183">
        <v>0</v>
      </c>
      <c r="AI216" s="77" t="s">
        <v>69</v>
      </c>
      <c r="AJ216" s="183">
        <v>0</v>
      </c>
      <c r="AK216" s="187">
        <v>0</v>
      </c>
      <c r="AL216" s="78" t="s">
        <v>69</v>
      </c>
      <c r="AM216" s="187">
        <v>0</v>
      </c>
      <c r="AN216" s="78" t="s">
        <v>69</v>
      </c>
      <c r="AO216" s="187">
        <v>0</v>
      </c>
      <c r="AP216" s="191">
        <v>0</v>
      </c>
      <c r="AQ216" s="94" t="s">
        <v>69</v>
      </c>
      <c r="AR216" s="191">
        <v>0</v>
      </c>
      <c r="AS216" s="108" t="s">
        <v>69</v>
      </c>
      <c r="AT216" s="192">
        <v>0</v>
      </c>
      <c r="AU216" s="193">
        <v>0</v>
      </c>
      <c r="AV216" s="109" t="s">
        <v>69</v>
      </c>
      <c r="AW216" s="193">
        <v>0</v>
      </c>
      <c r="AX216" s="109" t="s">
        <v>69</v>
      </c>
      <c r="AY216" s="177">
        <f t="shared" si="10"/>
        <v>0</v>
      </c>
      <c r="AZ216" s="177">
        <f t="shared" si="11"/>
        <v>13116.96</v>
      </c>
      <c r="BA216" s="93" t="s">
        <v>74</v>
      </c>
      <c r="BB216" s="177">
        <v>0</v>
      </c>
      <c r="BC216" s="177">
        <v>0</v>
      </c>
      <c r="BD216" s="177">
        <v>0</v>
      </c>
      <c r="BE216" s="177">
        <v>0</v>
      </c>
      <c r="BF216" s="177">
        <v>0</v>
      </c>
      <c r="BG216" s="177">
        <v>0</v>
      </c>
    </row>
    <row r="217" spans="1:59" s="89" customFormat="1" ht="173.25" hidden="1" x14ac:dyDescent="0.25">
      <c r="A217" s="28" t="s">
        <v>84</v>
      </c>
      <c r="B217" s="90">
        <v>7</v>
      </c>
      <c r="C217" s="90">
        <v>1</v>
      </c>
      <c r="D217" s="28" t="s">
        <v>1195</v>
      </c>
      <c r="E217" s="91" t="s">
        <v>145</v>
      </c>
      <c r="F217" s="90" t="s">
        <v>1196</v>
      </c>
      <c r="G217" s="91" t="s">
        <v>100</v>
      </c>
      <c r="H217" s="28">
        <v>12601</v>
      </c>
      <c r="I217" s="28" t="s">
        <v>521</v>
      </c>
      <c r="J217" s="28" t="s">
        <v>69</v>
      </c>
      <c r="K217" s="90" t="s">
        <v>69</v>
      </c>
      <c r="L217" s="92" t="s">
        <v>69</v>
      </c>
      <c r="M217" s="28" t="s">
        <v>108</v>
      </c>
      <c r="N217" s="93" t="s">
        <v>1197</v>
      </c>
      <c r="O217" s="93" t="s">
        <v>1196</v>
      </c>
      <c r="P217" s="160" t="s">
        <v>145</v>
      </c>
      <c r="Q217" s="160">
        <v>12</v>
      </c>
      <c r="R217" s="160">
        <v>12</v>
      </c>
      <c r="S217" s="160">
        <v>12</v>
      </c>
      <c r="T217" s="160">
        <v>12</v>
      </c>
      <c r="U217" s="166" t="s">
        <v>80</v>
      </c>
      <c r="V217" s="160" t="s">
        <v>74</v>
      </c>
      <c r="W217" s="177">
        <v>0</v>
      </c>
      <c r="X217" s="177">
        <v>0</v>
      </c>
      <c r="Y217" s="177">
        <v>0</v>
      </c>
      <c r="Z217" s="177">
        <v>60450.71</v>
      </c>
      <c r="AA217" s="179">
        <v>0</v>
      </c>
      <c r="AB217" s="76" t="s">
        <v>1143</v>
      </c>
      <c r="AC217" s="179">
        <v>837400</v>
      </c>
      <c r="AD217" s="76" t="s">
        <v>1640</v>
      </c>
      <c r="AE217" s="179">
        <v>0</v>
      </c>
      <c r="AF217" s="183">
        <v>0</v>
      </c>
      <c r="AG217" s="77" t="s">
        <v>69</v>
      </c>
      <c r="AH217" s="183">
        <v>480000</v>
      </c>
      <c r="AI217" s="77" t="s">
        <v>1198</v>
      </c>
      <c r="AJ217" s="183">
        <v>0</v>
      </c>
      <c r="AK217" s="187">
        <v>0</v>
      </c>
      <c r="AL217" s="78" t="s">
        <v>69</v>
      </c>
      <c r="AM217" s="187">
        <v>0</v>
      </c>
      <c r="AN217" s="78" t="s">
        <v>69</v>
      </c>
      <c r="AO217" s="187">
        <v>0</v>
      </c>
      <c r="AP217" s="191">
        <v>0</v>
      </c>
      <c r="AQ217" s="94" t="s">
        <v>69</v>
      </c>
      <c r="AR217" s="191">
        <v>565000</v>
      </c>
      <c r="AS217" s="108" t="s">
        <v>1199</v>
      </c>
      <c r="AT217" s="192">
        <v>0</v>
      </c>
      <c r="AU217" s="193">
        <v>0</v>
      </c>
      <c r="AV217" s="109" t="s">
        <v>69</v>
      </c>
      <c r="AW217" s="193">
        <v>2620000</v>
      </c>
      <c r="AX217" s="109" t="s">
        <v>1200</v>
      </c>
      <c r="AY217" s="177">
        <f t="shared" si="10"/>
        <v>0</v>
      </c>
      <c r="AZ217" s="177">
        <f t="shared" si="11"/>
        <v>4562850.71</v>
      </c>
      <c r="BA217" s="93" t="s">
        <v>145</v>
      </c>
      <c r="BB217" s="177">
        <v>0</v>
      </c>
      <c r="BC217" s="177">
        <v>325000</v>
      </c>
      <c r="BD217" s="177">
        <v>0</v>
      </c>
      <c r="BE217" s="177">
        <v>75000</v>
      </c>
      <c r="BF217" s="177">
        <v>250000</v>
      </c>
      <c r="BG217" s="177">
        <v>0</v>
      </c>
    </row>
    <row r="218" spans="1:59" s="89" customFormat="1" ht="110.25" hidden="1" x14ac:dyDescent="0.25">
      <c r="A218" s="28" t="s">
        <v>84</v>
      </c>
      <c r="B218" s="90">
        <v>7</v>
      </c>
      <c r="C218" s="90">
        <v>1</v>
      </c>
      <c r="D218" s="28" t="s">
        <v>1201</v>
      </c>
      <c r="E218" s="91" t="s">
        <v>145</v>
      </c>
      <c r="F218" s="90" t="s">
        <v>1202</v>
      </c>
      <c r="G218" s="91" t="s">
        <v>100</v>
      </c>
      <c r="H218" s="28">
        <v>12601</v>
      </c>
      <c r="I218" s="28" t="s">
        <v>521</v>
      </c>
      <c r="J218" s="28" t="s">
        <v>510</v>
      </c>
      <c r="K218" s="90" t="s">
        <v>1203</v>
      </c>
      <c r="L218" s="92" t="s">
        <v>1204</v>
      </c>
      <c r="M218" s="28" t="s">
        <v>69</v>
      </c>
      <c r="N218" s="93" t="s">
        <v>69</v>
      </c>
      <c r="O218" s="93" t="s">
        <v>69</v>
      </c>
      <c r="P218" s="160" t="s">
        <v>74</v>
      </c>
      <c r="Q218" s="160" t="s">
        <v>80</v>
      </c>
      <c r="R218" s="160" t="s">
        <v>80</v>
      </c>
      <c r="S218" s="160" t="s">
        <v>80</v>
      </c>
      <c r="T218" s="160" t="s">
        <v>80</v>
      </c>
      <c r="U218" s="166" t="s">
        <v>80</v>
      </c>
      <c r="V218" s="160" t="s">
        <v>74</v>
      </c>
      <c r="W218" s="177">
        <v>2096752.25</v>
      </c>
      <c r="X218" s="177">
        <v>0</v>
      </c>
      <c r="Y218" s="177">
        <v>170000</v>
      </c>
      <c r="Z218" s="177">
        <v>0</v>
      </c>
      <c r="AA218" s="179">
        <v>180000</v>
      </c>
      <c r="AB218" s="76" t="s">
        <v>1205</v>
      </c>
      <c r="AC218" s="179">
        <v>0</v>
      </c>
      <c r="AD218" s="76" t="s">
        <v>69</v>
      </c>
      <c r="AE218" s="179">
        <v>0</v>
      </c>
      <c r="AF218" s="183">
        <v>180000</v>
      </c>
      <c r="AG218" s="77" t="s">
        <v>1205</v>
      </c>
      <c r="AH218" s="183">
        <v>0</v>
      </c>
      <c r="AI218" s="77" t="s">
        <v>69</v>
      </c>
      <c r="AJ218" s="183">
        <v>0</v>
      </c>
      <c r="AK218" s="187">
        <v>180000</v>
      </c>
      <c r="AL218" s="78" t="s">
        <v>1205</v>
      </c>
      <c r="AM218" s="187">
        <v>0</v>
      </c>
      <c r="AN218" s="78" t="s">
        <v>69</v>
      </c>
      <c r="AO218" s="187">
        <v>0</v>
      </c>
      <c r="AP218" s="191">
        <v>180000</v>
      </c>
      <c r="AQ218" s="94" t="s">
        <v>1205</v>
      </c>
      <c r="AR218" s="191">
        <v>0</v>
      </c>
      <c r="AS218" s="108" t="s">
        <v>69</v>
      </c>
      <c r="AT218" s="192">
        <v>0</v>
      </c>
      <c r="AU218" s="193">
        <v>180000</v>
      </c>
      <c r="AV218" s="109" t="s">
        <v>69</v>
      </c>
      <c r="AW218" s="193">
        <v>0</v>
      </c>
      <c r="AX218" s="109" t="s">
        <v>69</v>
      </c>
      <c r="AY218" s="177">
        <f t="shared" si="10"/>
        <v>3166752.25</v>
      </c>
      <c r="AZ218" s="177">
        <f t="shared" si="11"/>
        <v>0</v>
      </c>
      <c r="BA218" s="93" t="s">
        <v>74</v>
      </c>
      <c r="BB218" s="177">
        <v>0</v>
      </c>
      <c r="BC218" s="177">
        <v>0</v>
      </c>
      <c r="BD218" s="177">
        <v>0</v>
      </c>
      <c r="BE218" s="177">
        <v>0</v>
      </c>
      <c r="BF218" s="177">
        <v>0</v>
      </c>
      <c r="BG218" s="177">
        <v>0</v>
      </c>
    </row>
    <row r="219" spans="1:59" s="89" customFormat="1" ht="110.25" hidden="1" x14ac:dyDescent="0.25">
      <c r="A219" s="28" t="s">
        <v>84</v>
      </c>
      <c r="B219" s="90">
        <v>7</v>
      </c>
      <c r="C219" s="90">
        <v>1</v>
      </c>
      <c r="D219" s="28" t="s">
        <v>1206</v>
      </c>
      <c r="E219" s="91" t="s">
        <v>145</v>
      </c>
      <c r="F219" s="90" t="s">
        <v>76</v>
      </c>
      <c r="G219" s="91" t="s">
        <v>67</v>
      </c>
      <c r="H219" s="28">
        <v>12601</v>
      </c>
      <c r="I219" s="28" t="s">
        <v>521</v>
      </c>
      <c r="J219" s="28" t="s">
        <v>69</v>
      </c>
      <c r="K219" s="90" t="s">
        <v>69</v>
      </c>
      <c r="L219" s="92" t="s">
        <v>69</v>
      </c>
      <c r="M219" s="28" t="s">
        <v>77</v>
      </c>
      <c r="N219" s="93" t="s">
        <v>1207</v>
      </c>
      <c r="O219" s="93" t="s">
        <v>79</v>
      </c>
      <c r="P219" s="160" t="s">
        <v>145</v>
      </c>
      <c r="Q219" s="160">
        <v>6</v>
      </c>
      <c r="R219" s="160">
        <v>6</v>
      </c>
      <c r="S219" s="160">
        <v>6</v>
      </c>
      <c r="T219" s="160">
        <v>6</v>
      </c>
      <c r="U219" s="166">
        <v>6</v>
      </c>
      <c r="V219" s="160" t="s">
        <v>74</v>
      </c>
      <c r="W219" s="177">
        <v>0</v>
      </c>
      <c r="X219" s="177">
        <v>247264.94</v>
      </c>
      <c r="Y219" s="177">
        <v>0</v>
      </c>
      <c r="Z219" s="177">
        <v>21532.57</v>
      </c>
      <c r="AA219" s="179">
        <v>0</v>
      </c>
      <c r="AB219" s="76" t="s">
        <v>1143</v>
      </c>
      <c r="AC219" s="179">
        <v>42000</v>
      </c>
      <c r="AD219" s="76" t="s">
        <v>1462</v>
      </c>
      <c r="AE219" s="179">
        <v>0</v>
      </c>
      <c r="AF219" s="183">
        <v>0</v>
      </c>
      <c r="AG219" s="77" t="s">
        <v>69</v>
      </c>
      <c r="AH219" s="183">
        <v>2000</v>
      </c>
      <c r="AI219" s="77" t="s">
        <v>1553</v>
      </c>
      <c r="AJ219" s="183">
        <v>0</v>
      </c>
      <c r="AK219" s="187">
        <v>0</v>
      </c>
      <c r="AL219" s="78" t="s">
        <v>69</v>
      </c>
      <c r="AM219" s="187">
        <v>0</v>
      </c>
      <c r="AN219" s="78" t="s">
        <v>69</v>
      </c>
      <c r="AO219" s="187">
        <v>0</v>
      </c>
      <c r="AP219" s="191">
        <v>0</v>
      </c>
      <c r="AQ219" s="94" t="s">
        <v>1143</v>
      </c>
      <c r="AR219" s="191">
        <v>0</v>
      </c>
      <c r="AS219" s="108" t="s">
        <v>69</v>
      </c>
      <c r="AT219" s="192">
        <v>0</v>
      </c>
      <c r="AU219" s="193">
        <v>0</v>
      </c>
      <c r="AV219" s="109" t="s">
        <v>69</v>
      </c>
      <c r="AW219" s="193">
        <v>5000</v>
      </c>
      <c r="AX219" s="109" t="s">
        <v>1208</v>
      </c>
      <c r="AY219" s="177">
        <f t="shared" si="10"/>
        <v>0</v>
      </c>
      <c r="AZ219" s="177">
        <f t="shared" si="11"/>
        <v>317797.51</v>
      </c>
      <c r="BA219" s="93" t="s">
        <v>74</v>
      </c>
      <c r="BB219" s="177">
        <v>0</v>
      </c>
      <c r="BC219" s="177">
        <v>0</v>
      </c>
      <c r="BD219" s="177">
        <v>0</v>
      </c>
      <c r="BE219" s="177">
        <v>0</v>
      </c>
      <c r="BF219" s="177">
        <v>0</v>
      </c>
      <c r="BG219" s="177">
        <v>0</v>
      </c>
    </row>
    <row r="220" spans="1:59" s="89" customFormat="1" ht="110.25" hidden="1" x14ac:dyDescent="0.25">
      <c r="A220" s="28" t="s">
        <v>84</v>
      </c>
      <c r="B220" s="90">
        <v>7</v>
      </c>
      <c r="C220" s="90">
        <v>1</v>
      </c>
      <c r="D220" s="28" t="s">
        <v>1209</v>
      </c>
      <c r="E220" s="91" t="s">
        <v>145</v>
      </c>
      <c r="F220" s="90" t="s">
        <v>1210</v>
      </c>
      <c r="G220" s="91" t="s">
        <v>100</v>
      </c>
      <c r="H220" s="28">
        <v>12601</v>
      </c>
      <c r="I220" s="28" t="s">
        <v>521</v>
      </c>
      <c r="J220" s="28" t="s">
        <v>69</v>
      </c>
      <c r="K220" s="90" t="s">
        <v>69</v>
      </c>
      <c r="L220" s="92" t="s">
        <v>69</v>
      </c>
      <c r="M220" s="28" t="s">
        <v>449</v>
      </c>
      <c r="N220" s="93" t="s">
        <v>1211</v>
      </c>
      <c r="O220" s="93" t="s">
        <v>1212</v>
      </c>
      <c r="P220" s="160" t="s">
        <v>74</v>
      </c>
      <c r="Q220" s="160">
        <v>10</v>
      </c>
      <c r="R220" s="160" t="s">
        <v>80</v>
      </c>
      <c r="S220" s="160">
        <v>12</v>
      </c>
      <c r="T220" s="160" t="s">
        <v>80</v>
      </c>
      <c r="U220" s="166" t="s">
        <v>80</v>
      </c>
      <c r="V220" s="160" t="s">
        <v>74</v>
      </c>
      <c r="W220" s="177">
        <v>0</v>
      </c>
      <c r="X220" s="177">
        <v>102854.12</v>
      </c>
      <c r="Y220" s="177">
        <v>0</v>
      </c>
      <c r="Z220" s="177">
        <v>0</v>
      </c>
      <c r="AA220" s="179">
        <v>0</v>
      </c>
      <c r="AB220" s="76" t="s">
        <v>1143</v>
      </c>
      <c r="AC220" s="179">
        <v>30000</v>
      </c>
      <c r="AD220" s="76" t="s">
        <v>1213</v>
      </c>
      <c r="AE220" s="179">
        <v>0</v>
      </c>
      <c r="AF220" s="183">
        <v>0</v>
      </c>
      <c r="AG220" s="77" t="s">
        <v>69</v>
      </c>
      <c r="AH220" s="183">
        <v>0</v>
      </c>
      <c r="AI220" s="77" t="s">
        <v>69</v>
      </c>
      <c r="AJ220" s="183">
        <v>0</v>
      </c>
      <c r="AK220" s="187">
        <v>0</v>
      </c>
      <c r="AL220" s="78" t="s">
        <v>69</v>
      </c>
      <c r="AM220" s="187">
        <v>39000</v>
      </c>
      <c r="AN220" s="78" t="s">
        <v>1214</v>
      </c>
      <c r="AO220" s="187">
        <v>0</v>
      </c>
      <c r="AP220" s="191">
        <v>0</v>
      </c>
      <c r="AQ220" s="94" t="s">
        <v>1143</v>
      </c>
      <c r="AR220" s="191">
        <v>0</v>
      </c>
      <c r="AS220" s="108" t="s">
        <v>69</v>
      </c>
      <c r="AT220" s="192">
        <v>0</v>
      </c>
      <c r="AU220" s="193">
        <v>0</v>
      </c>
      <c r="AV220" s="109" t="s">
        <v>69</v>
      </c>
      <c r="AW220" s="193">
        <v>0</v>
      </c>
      <c r="AX220" s="109" t="s">
        <v>69</v>
      </c>
      <c r="AY220" s="177">
        <f t="shared" si="10"/>
        <v>0</v>
      </c>
      <c r="AZ220" s="177">
        <f t="shared" si="11"/>
        <v>171854.12</v>
      </c>
      <c r="BA220" s="93" t="s">
        <v>74</v>
      </c>
      <c r="BB220" s="177">
        <v>0</v>
      </c>
      <c r="BC220" s="177">
        <v>0</v>
      </c>
      <c r="BD220" s="177">
        <v>0</v>
      </c>
      <c r="BE220" s="177">
        <v>0</v>
      </c>
      <c r="BF220" s="177">
        <v>0</v>
      </c>
      <c r="BG220" s="177">
        <v>0</v>
      </c>
    </row>
    <row r="221" spans="1:59" s="89" customFormat="1" ht="110.25" hidden="1" x14ac:dyDescent="0.25">
      <c r="A221" s="28" t="s">
        <v>84</v>
      </c>
      <c r="B221" s="90">
        <v>7</v>
      </c>
      <c r="C221" s="90">
        <v>1</v>
      </c>
      <c r="D221" s="28" t="s">
        <v>1215</v>
      </c>
      <c r="E221" s="91" t="s">
        <v>145</v>
      </c>
      <c r="F221" s="90" t="s">
        <v>1216</v>
      </c>
      <c r="G221" s="91" t="s">
        <v>67</v>
      </c>
      <c r="H221" s="28">
        <v>12601</v>
      </c>
      <c r="I221" s="28" t="s">
        <v>521</v>
      </c>
      <c r="J221" s="28" t="s">
        <v>69</v>
      </c>
      <c r="K221" s="90" t="s">
        <v>69</v>
      </c>
      <c r="L221" s="92" t="s">
        <v>69</v>
      </c>
      <c r="M221" s="28" t="s">
        <v>449</v>
      </c>
      <c r="N221" s="93" t="s">
        <v>1217</v>
      </c>
      <c r="O221" s="93" t="s">
        <v>1218</v>
      </c>
      <c r="P221" s="160" t="s">
        <v>74</v>
      </c>
      <c r="Q221" s="160" t="s">
        <v>80</v>
      </c>
      <c r="R221" s="160" t="s">
        <v>80</v>
      </c>
      <c r="S221" s="160">
        <v>8</v>
      </c>
      <c r="T221" s="160" t="s">
        <v>80</v>
      </c>
      <c r="U221" s="166" t="s">
        <v>80</v>
      </c>
      <c r="V221" s="160" t="s">
        <v>74</v>
      </c>
      <c r="W221" s="177">
        <v>0</v>
      </c>
      <c r="X221" s="177">
        <v>15831.52</v>
      </c>
      <c r="Y221" s="177">
        <v>0</v>
      </c>
      <c r="Z221" s="177">
        <v>0</v>
      </c>
      <c r="AA221" s="179">
        <v>0</v>
      </c>
      <c r="AB221" s="76" t="s">
        <v>1143</v>
      </c>
      <c r="AC221" s="179">
        <v>0</v>
      </c>
      <c r="AD221" s="76" t="s">
        <v>69</v>
      </c>
      <c r="AE221" s="179">
        <v>0</v>
      </c>
      <c r="AF221" s="183">
        <v>0</v>
      </c>
      <c r="AG221" s="77" t="s">
        <v>69</v>
      </c>
      <c r="AH221" s="183">
        <v>0</v>
      </c>
      <c r="AI221" s="77" t="s">
        <v>69</v>
      </c>
      <c r="AJ221" s="183">
        <v>0</v>
      </c>
      <c r="AK221" s="187">
        <v>0</v>
      </c>
      <c r="AL221" s="78" t="s">
        <v>69</v>
      </c>
      <c r="AM221" s="187">
        <v>2800</v>
      </c>
      <c r="AN221" s="78" t="s">
        <v>1219</v>
      </c>
      <c r="AO221" s="187">
        <v>0</v>
      </c>
      <c r="AP221" s="191">
        <v>0</v>
      </c>
      <c r="AQ221" s="94" t="s">
        <v>1143</v>
      </c>
      <c r="AR221" s="191">
        <v>0</v>
      </c>
      <c r="AS221" s="108" t="s">
        <v>69</v>
      </c>
      <c r="AT221" s="192">
        <v>0</v>
      </c>
      <c r="AU221" s="193">
        <v>0</v>
      </c>
      <c r="AV221" s="109" t="s">
        <v>69</v>
      </c>
      <c r="AW221" s="193">
        <v>0</v>
      </c>
      <c r="AX221" s="109" t="s">
        <v>69</v>
      </c>
      <c r="AY221" s="177">
        <f t="shared" si="10"/>
        <v>0</v>
      </c>
      <c r="AZ221" s="177">
        <f t="shared" si="11"/>
        <v>18631.52</v>
      </c>
      <c r="BA221" s="93" t="s">
        <v>74</v>
      </c>
      <c r="BB221" s="177">
        <v>0</v>
      </c>
      <c r="BC221" s="177">
        <v>0</v>
      </c>
      <c r="BD221" s="177">
        <v>0</v>
      </c>
      <c r="BE221" s="177">
        <v>0</v>
      </c>
      <c r="BF221" s="177">
        <v>0</v>
      </c>
      <c r="BG221" s="177">
        <v>0</v>
      </c>
    </row>
    <row r="222" spans="1:59" s="89" customFormat="1" ht="110.25" hidden="1" x14ac:dyDescent="0.25">
      <c r="A222" s="28" t="s">
        <v>84</v>
      </c>
      <c r="B222" s="90">
        <v>7</v>
      </c>
      <c r="C222" s="90">
        <v>1</v>
      </c>
      <c r="D222" s="28" t="s">
        <v>1220</v>
      </c>
      <c r="E222" s="91" t="s">
        <v>145</v>
      </c>
      <c r="F222" s="90" t="s">
        <v>1221</v>
      </c>
      <c r="G222" s="91" t="s">
        <v>67</v>
      </c>
      <c r="H222" s="28">
        <v>12601</v>
      </c>
      <c r="I222" s="28" t="s">
        <v>521</v>
      </c>
      <c r="J222" s="28" t="s">
        <v>69</v>
      </c>
      <c r="K222" s="90" t="s">
        <v>69</v>
      </c>
      <c r="L222" s="92" t="s">
        <v>69</v>
      </c>
      <c r="M222" s="28" t="s">
        <v>108</v>
      </c>
      <c r="N222" s="93" t="s">
        <v>1499</v>
      </c>
      <c r="O222" s="93" t="s">
        <v>442</v>
      </c>
      <c r="P222" s="160" t="s">
        <v>74</v>
      </c>
      <c r="Q222" s="160">
        <v>6</v>
      </c>
      <c r="R222" s="160">
        <v>6</v>
      </c>
      <c r="S222" s="160">
        <v>6</v>
      </c>
      <c r="T222" s="160">
        <v>6</v>
      </c>
      <c r="U222" s="166">
        <v>6</v>
      </c>
      <c r="V222" s="160" t="s">
        <v>74</v>
      </c>
      <c r="W222" s="177">
        <v>0</v>
      </c>
      <c r="X222" s="177">
        <v>27611.52</v>
      </c>
      <c r="Y222" s="177">
        <v>0</v>
      </c>
      <c r="Z222" s="177">
        <v>0</v>
      </c>
      <c r="AA222" s="179">
        <v>0</v>
      </c>
      <c r="AB222" s="76" t="s">
        <v>1143</v>
      </c>
      <c r="AC222" s="179">
        <v>4800</v>
      </c>
      <c r="AD222" s="76" t="s">
        <v>1222</v>
      </c>
      <c r="AE222" s="179">
        <v>0</v>
      </c>
      <c r="AF222" s="183">
        <v>0</v>
      </c>
      <c r="AG222" s="77" t="s">
        <v>69</v>
      </c>
      <c r="AH222" s="183">
        <v>0</v>
      </c>
      <c r="AI222" s="77" t="s">
        <v>69</v>
      </c>
      <c r="AJ222" s="183">
        <v>0</v>
      </c>
      <c r="AK222" s="187">
        <v>0</v>
      </c>
      <c r="AL222" s="78" t="s">
        <v>69</v>
      </c>
      <c r="AM222" s="187">
        <v>7000</v>
      </c>
      <c r="AN222" s="78" t="s">
        <v>1554</v>
      </c>
      <c r="AO222" s="187">
        <v>0</v>
      </c>
      <c r="AP222" s="191">
        <v>0</v>
      </c>
      <c r="AQ222" s="94" t="s">
        <v>1143</v>
      </c>
      <c r="AR222" s="191">
        <v>0</v>
      </c>
      <c r="AS222" s="108" t="s">
        <v>69</v>
      </c>
      <c r="AT222" s="192">
        <v>0</v>
      </c>
      <c r="AU222" s="193">
        <v>0</v>
      </c>
      <c r="AV222" s="109" t="s">
        <v>69</v>
      </c>
      <c r="AW222" s="193">
        <v>0</v>
      </c>
      <c r="AX222" s="109" t="s">
        <v>69</v>
      </c>
      <c r="AY222" s="177">
        <f t="shared" si="10"/>
        <v>0</v>
      </c>
      <c r="AZ222" s="177">
        <f t="shared" si="11"/>
        <v>39411.520000000004</v>
      </c>
      <c r="BA222" s="93" t="s">
        <v>74</v>
      </c>
      <c r="BB222" s="177">
        <v>0</v>
      </c>
      <c r="BC222" s="177">
        <v>0</v>
      </c>
      <c r="BD222" s="177">
        <v>0</v>
      </c>
      <c r="BE222" s="177">
        <v>0</v>
      </c>
      <c r="BF222" s="177">
        <v>0</v>
      </c>
      <c r="BG222" s="177">
        <v>0</v>
      </c>
    </row>
    <row r="223" spans="1:59" s="89" customFormat="1" ht="110.25" hidden="1" x14ac:dyDescent="0.25">
      <c r="A223" s="28" t="s">
        <v>84</v>
      </c>
      <c r="B223" s="90">
        <v>7</v>
      </c>
      <c r="C223" s="90">
        <v>1</v>
      </c>
      <c r="D223" s="28" t="s">
        <v>1223</v>
      </c>
      <c r="E223" s="91" t="s">
        <v>145</v>
      </c>
      <c r="F223" s="90" t="s">
        <v>1224</v>
      </c>
      <c r="G223" s="91" t="s">
        <v>67</v>
      </c>
      <c r="H223" s="28">
        <v>12601</v>
      </c>
      <c r="I223" s="28" t="s">
        <v>521</v>
      </c>
      <c r="J223" s="28" t="s">
        <v>69</v>
      </c>
      <c r="K223" s="90" t="s">
        <v>69</v>
      </c>
      <c r="L223" s="92" t="s">
        <v>69</v>
      </c>
      <c r="M223" s="28" t="s">
        <v>449</v>
      </c>
      <c r="N223" s="93" t="s">
        <v>1225</v>
      </c>
      <c r="O223" s="93" t="s">
        <v>1226</v>
      </c>
      <c r="P223" s="160" t="s">
        <v>74</v>
      </c>
      <c r="Q223" s="160">
        <v>8</v>
      </c>
      <c r="R223" s="160">
        <v>8</v>
      </c>
      <c r="S223" s="160">
        <v>8</v>
      </c>
      <c r="T223" s="160">
        <v>8</v>
      </c>
      <c r="U223" s="166">
        <v>8</v>
      </c>
      <c r="V223" s="160" t="s">
        <v>74</v>
      </c>
      <c r="W223" s="177">
        <v>0</v>
      </c>
      <c r="X223" s="177">
        <v>28337.78</v>
      </c>
      <c r="Y223" s="177">
        <v>0</v>
      </c>
      <c r="Z223" s="177">
        <v>15056</v>
      </c>
      <c r="AA223" s="179">
        <v>0</v>
      </c>
      <c r="AB223" s="76" t="s">
        <v>1143</v>
      </c>
      <c r="AC223" s="179">
        <v>12100</v>
      </c>
      <c r="AD223" s="76" t="s">
        <v>1227</v>
      </c>
      <c r="AE223" s="179">
        <v>0</v>
      </c>
      <c r="AF223" s="183">
        <v>0</v>
      </c>
      <c r="AG223" s="77" t="s">
        <v>69</v>
      </c>
      <c r="AH223" s="183">
        <v>6000</v>
      </c>
      <c r="AI223" s="77" t="s">
        <v>1228</v>
      </c>
      <c r="AJ223" s="183">
        <v>0</v>
      </c>
      <c r="AK223" s="187">
        <v>0</v>
      </c>
      <c r="AL223" s="78" t="s">
        <v>69</v>
      </c>
      <c r="AM223" s="187">
        <v>4500</v>
      </c>
      <c r="AN223" s="78" t="s">
        <v>1229</v>
      </c>
      <c r="AO223" s="187">
        <v>0</v>
      </c>
      <c r="AP223" s="191">
        <v>0</v>
      </c>
      <c r="AQ223" s="94" t="s">
        <v>1143</v>
      </c>
      <c r="AR223" s="191">
        <v>4500</v>
      </c>
      <c r="AS223" s="108" t="s">
        <v>1229</v>
      </c>
      <c r="AT223" s="192">
        <v>0</v>
      </c>
      <c r="AU223" s="193">
        <v>0</v>
      </c>
      <c r="AV223" s="109" t="s">
        <v>69</v>
      </c>
      <c r="AW223" s="193">
        <v>4500</v>
      </c>
      <c r="AX223" s="109" t="s">
        <v>1230</v>
      </c>
      <c r="AY223" s="177">
        <f t="shared" si="10"/>
        <v>0</v>
      </c>
      <c r="AZ223" s="177">
        <f t="shared" si="11"/>
        <v>74993.78</v>
      </c>
      <c r="BA223" s="93" t="s">
        <v>74</v>
      </c>
      <c r="BB223" s="177">
        <v>0</v>
      </c>
      <c r="BC223" s="177">
        <v>0</v>
      </c>
      <c r="BD223" s="177">
        <v>0</v>
      </c>
      <c r="BE223" s="177">
        <v>0</v>
      </c>
      <c r="BF223" s="177">
        <v>0</v>
      </c>
      <c r="BG223" s="177">
        <v>0</v>
      </c>
    </row>
    <row r="224" spans="1:59" s="89" customFormat="1" ht="110.25" hidden="1" x14ac:dyDescent="0.25">
      <c r="A224" s="28" t="s">
        <v>84</v>
      </c>
      <c r="B224" s="90">
        <v>7</v>
      </c>
      <c r="C224" s="90">
        <v>1</v>
      </c>
      <c r="D224" s="28" t="s">
        <v>1231</v>
      </c>
      <c r="E224" s="91" t="s">
        <v>145</v>
      </c>
      <c r="F224" s="90" t="s">
        <v>1232</v>
      </c>
      <c r="G224" s="91" t="s">
        <v>67</v>
      </c>
      <c r="H224" s="28">
        <v>12601</v>
      </c>
      <c r="I224" s="28" t="s">
        <v>521</v>
      </c>
      <c r="J224" s="28" t="s">
        <v>69</v>
      </c>
      <c r="K224" s="90" t="s">
        <v>69</v>
      </c>
      <c r="L224" s="92" t="s">
        <v>69</v>
      </c>
      <c r="M224" s="28" t="s">
        <v>77</v>
      </c>
      <c r="N224" s="93" t="s">
        <v>1233</v>
      </c>
      <c r="O224" s="93" t="s">
        <v>1234</v>
      </c>
      <c r="P224" s="160" t="s">
        <v>145</v>
      </c>
      <c r="Q224" s="160">
        <v>10</v>
      </c>
      <c r="R224" s="160">
        <v>10</v>
      </c>
      <c r="S224" s="160">
        <v>10</v>
      </c>
      <c r="T224" s="160">
        <v>10</v>
      </c>
      <c r="U224" s="166">
        <v>10</v>
      </c>
      <c r="V224" s="160" t="s">
        <v>74</v>
      </c>
      <c r="W224" s="177">
        <v>0</v>
      </c>
      <c r="X224" s="177">
        <v>61388.770000000004</v>
      </c>
      <c r="Y224" s="177">
        <v>0</v>
      </c>
      <c r="Z224" s="177">
        <v>9011.98</v>
      </c>
      <c r="AA224" s="179">
        <v>0</v>
      </c>
      <c r="AB224" s="76" t="s">
        <v>1143</v>
      </c>
      <c r="AC224" s="179">
        <v>0</v>
      </c>
      <c r="AD224" s="76" t="s">
        <v>69</v>
      </c>
      <c r="AE224" s="179">
        <v>0</v>
      </c>
      <c r="AF224" s="183">
        <v>0</v>
      </c>
      <c r="AG224" s="77" t="s">
        <v>69</v>
      </c>
      <c r="AH224" s="183">
        <v>6000</v>
      </c>
      <c r="AI224" s="77" t="s">
        <v>1235</v>
      </c>
      <c r="AJ224" s="183">
        <v>0</v>
      </c>
      <c r="AK224" s="187">
        <v>0</v>
      </c>
      <c r="AL224" s="78" t="s">
        <v>69</v>
      </c>
      <c r="AM224" s="187">
        <v>10000</v>
      </c>
      <c r="AN224" s="78" t="s">
        <v>1236</v>
      </c>
      <c r="AO224" s="187">
        <v>0</v>
      </c>
      <c r="AP224" s="191">
        <v>0</v>
      </c>
      <c r="AQ224" s="94" t="s">
        <v>1143</v>
      </c>
      <c r="AR224" s="191">
        <v>6000</v>
      </c>
      <c r="AS224" s="108" t="s">
        <v>1237</v>
      </c>
      <c r="AT224" s="192">
        <v>0</v>
      </c>
      <c r="AU224" s="193">
        <v>0</v>
      </c>
      <c r="AV224" s="109" t="s">
        <v>69</v>
      </c>
      <c r="AW224" s="193">
        <v>0</v>
      </c>
      <c r="AX224" s="109" t="s">
        <v>69</v>
      </c>
      <c r="AY224" s="177">
        <f t="shared" si="10"/>
        <v>0</v>
      </c>
      <c r="AZ224" s="177">
        <f t="shared" si="11"/>
        <v>92400.75</v>
      </c>
      <c r="BA224" s="93" t="s">
        <v>74</v>
      </c>
      <c r="BB224" s="177">
        <v>0</v>
      </c>
      <c r="BC224" s="177">
        <v>0</v>
      </c>
      <c r="BD224" s="177">
        <v>0</v>
      </c>
      <c r="BE224" s="177">
        <v>0</v>
      </c>
      <c r="BF224" s="177">
        <v>0</v>
      </c>
      <c r="BG224" s="177">
        <v>0</v>
      </c>
    </row>
    <row r="225" spans="1:59" s="89" customFormat="1" ht="110.25" hidden="1" x14ac:dyDescent="0.25">
      <c r="A225" s="28" t="s">
        <v>84</v>
      </c>
      <c r="B225" s="90">
        <v>7</v>
      </c>
      <c r="C225" s="90">
        <v>1</v>
      </c>
      <c r="D225" s="28" t="s">
        <v>1238</v>
      </c>
      <c r="E225" s="91" t="s">
        <v>145</v>
      </c>
      <c r="F225" s="90" t="s">
        <v>1239</v>
      </c>
      <c r="G225" s="91" t="s">
        <v>100</v>
      </c>
      <c r="H225" s="28">
        <v>12601</v>
      </c>
      <c r="I225" s="28" t="s">
        <v>521</v>
      </c>
      <c r="J225" s="28" t="s">
        <v>69</v>
      </c>
      <c r="K225" s="90" t="s">
        <v>69</v>
      </c>
      <c r="L225" s="92" t="s">
        <v>69</v>
      </c>
      <c r="M225" s="28" t="s">
        <v>77</v>
      </c>
      <c r="N225" s="93" t="s">
        <v>1240</v>
      </c>
      <c r="O225" s="93" t="s">
        <v>1234</v>
      </c>
      <c r="P225" s="160" t="s">
        <v>145</v>
      </c>
      <c r="Q225" s="160">
        <v>10</v>
      </c>
      <c r="R225" s="160">
        <v>10</v>
      </c>
      <c r="S225" s="160">
        <v>10</v>
      </c>
      <c r="T225" s="160">
        <v>10</v>
      </c>
      <c r="U225" s="166">
        <v>10</v>
      </c>
      <c r="V225" s="160" t="s">
        <v>74</v>
      </c>
      <c r="W225" s="177">
        <v>0</v>
      </c>
      <c r="X225" s="177">
        <v>0</v>
      </c>
      <c r="Y225" s="177">
        <v>0</v>
      </c>
      <c r="Z225" s="177">
        <v>0</v>
      </c>
      <c r="AA225" s="179">
        <v>0</v>
      </c>
      <c r="AB225" s="76" t="s">
        <v>1143</v>
      </c>
      <c r="AC225" s="179">
        <v>12000</v>
      </c>
      <c r="AD225" s="76" t="s">
        <v>1241</v>
      </c>
      <c r="AE225" s="179">
        <v>0</v>
      </c>
      <c r="AF225" s="183">
        <v>0</v>
      </c>
      <c r="AG225" s="77" t="s">
        <v>69</v>
      </c>
      <c r="AH225" s="183">
        <v>0</v>
      </c>
      <c r="AI225" s="77" t="s">
        <v>69</v>
      </c>
      <c r="AJ225" s="183">
        <v>0</v>
      </c>
      <c r="AK225" s="187">
        <v>0</v>
      </c>
      <c r="AL225" s="78" t="s">
        <v>69</v>
      </c>
      <c r="AM225" s="187">
        <v>0</v>
      </c>
      <c r="AN225" s="78" t="s">
        <v>69</v>
      </c>
      <c r="AO225" s="187">
        <v>0</v>
      </c>
      <c r="AP225" s="191">
        <v>0</v>
      </c>
      <c r="AQ225" s="94" t="s">
        <v>69</v>
      </c>
      <c r="AR225" s="191">
        <v>0</v>
      </c>
      <c r="AS225" s="108" t="s">
        <v>69</v>
      </c>
      <c r="AT225" s="192">
        <v>0</v>
      </c>
      <c r="AU225" s="193">
        <v>0</v>
      </c>
      <c r="AV225" s="109" t="s">
        <v>69</v>
      </c>
      <c r="AW225" s="193">
        <v>0</v>
      </c>
      <c r="AX225" s="109" t="s">
        <v>69</v>
      </c>
      <c r="AY225" s="177">
        <f t="shared" si="10"/>
        <v>0</v>
      </c>
      <c r="AZ225" s="177">
        <f t="shared" si="11"/>
        <v>12000</v>
      </c>
      <c r="BA225" s="93" t="s">
        <v>74</v>
      </c>
      <c r="BB225" s="177">
        <v>0</v>
      </c>
      <c r="BC225" s="177">
        <v>0</v>
      </c>
      <c r="BD225" s="177">
        <v>0</v>
      </c>
      <c r="BE225" s="177">
        <v>0</v>
      </c>
      <c r="BF225" s="177">
        <v>0</v>
      </c>
      <c r="BG225" s="177">
        <v>0</v>
      </c>
    </row>
    <row r="226" spans="1:59" s="89" customFormat="1" ht="110.25" hidden="1" x14ac:dyDescent="0.25">
      <c r="A226" s="28" t="s">
        <v>84</v>
      </c>
      <c r="B226" s="90">
        <v>7</v>
      </c>
      <c r="C226" s="90" t="s">
        <v>1432</v>
      </c>
      <c r="D226" s="28" t="s">
        <v>1570</v>
      </c>
      <c r="E226" s="91" t="s">
        <v>65</v>
      </c>
      <c r="F226" s="90" t="s">
        <v>1571</v>
      </c>
      <c r="G226" s="91" t="s">
        <v>67</v>
      </c>
      <c r="H226" s="28">
        <v>12601</v>
      </c>
      <c r="I226" s="28" t="s">
        <v>521</v>
      </c>
      <c r="J226" s="28" t="s">
        <v>69</v>
      </c>
      <c r="K226" s="90" t="s">
        <v>69</v>
      </c>
      <c r="L226" s="92" t="s">
        <v>69</v>
      </c>
      <c r="M226" s="28" t="s">
        <v>77</v>
      </c>
      <c r="N226" s="93" t="s">
        <v>1572</v>
      </c>
      <c r="O226" s="93" t="s">
        <v>1571</v>
      </c>
      <c r="P226" s="160" t="s">
        <v>145</v>
      </c>
      <c r="Q226" s="160" t="s">
        <v>766</v>
      </c>
      <c r="R226" s="160" t="s">
        <v>1574</v>
      </c>
      <c r="S226" s="160" t="s">
        <v>766</v>
      </c>
      <c r="T226" s="160" t="s">
        <v>1574</v>
      </c>
      <c r="U226" s="166" t="s">
        <v>766</v>
      </c>
      <c r="V226" s="160" t="s">
        <v>74</v>
      </c>
      <c r="W226" s="177">
        <v>0</v>
      </c>
      <c r="X226" s="177">
        <v>0</v>
      </c>
      <c r="Y226" s="177">
        <v>0</v>
      </c>
      <c r="Z226" s="177">
        <v>0</v>
      </c>
      <c r="AA226" s="179">
        <v>0</v>
      </c>
      <c r="AB226" s="76" t="s">
        <v>69</v>
      </c>
      <c r="AC226" s="179">
        <v>15000</v>
      </c>
      <c r="AD226" s="76" t="s">
        <v>1575</v>
      </c>
      <c r="AE226" s="179">
        <v>0</v>
      </c>
      <c r="AF226" s="183">
        <v>0</v>
      </c>
      <c r="AG226" s="77" t="s">
        <v>69</v>
      </c>
      <c r="AH226" s="183">
        <v>15000</v>
      </c>
      <c r="AI226" s="77" t="s">
        <v>1575</v>
      </c>
      <c r="AJ226" s="183">
        <v>0</v>
      </c>
      <c r="AK226" s="187">
        <v>0</v>
      </c>
      <c r="AL226" s="78" t="s">
        <v>69</v>
      </c>
      <c r="AM226" s="187">
        <v>15000</v>
      </c>
      <c r="AN226" s="78" t="s">
        <v>1575</v>
      </c>
      <c r="AO226" s="187">
        <v>0</v>
      </c>
      <c r="AP226" s="191">
        <v>0</v>
      </c>
      <c r="AQ226" s="94" t="s">
        <v>69</v>
      </c>
      <c r="AR226" s="191">
        <v>15000</v>
      </c>
      <c r="AS226" s="108" t="s">
        <v>1575</v>
      </c>
      <c r="AT226" s="192">
        <v>0</v>
      </c>
      <c r="AU226" s="193">
        <v>0</v>
      </c>
      <c r="AV226" s="109" t="s">
        <v>69</v>
      </c>
      <c r="AW226" s="193">
        <v>15000</v>
      </c>
      <c r="AX226" s="109" t="s">
        <v>1575</v>
      </c>
      <c r="AY226" s="177">
        <f t="shared" si="10"/>
        <v>0</v>
      </c>
      <c r="AZ226" s="177">
        <f t="shared" si="11"/>
        <v>75000</v>
      </c>
      <c r="BA226" s="93" t="s">
        <v>74</v>
      </c>
      <c r="BB226" s="177">
        <v>0</v>
      </c>
      <c r="BC226" s="177">
        <v>0</v>
      </c>
      <c r="BD226" s="177">
        <v>0</v>
      </c>
      <c r="BE226" s="177">
        <v>0</v>
      </c>
      <c r="BF226" s="177">
        <v>0</v>
      </c>
      <c r="BG226" s="177">
        <v>0</v>
      </c>
    </row>
    <row r="227" spans="1:59" s="89" customFormat="1" ht="63" hidden="1" x14ac:dyDescent="0.25">
      <c r="A227" s="28" t="s">
        <v>84</v>
      </c>
      <c r="B227" s="90">
        <v>7</v>
      </c>
      <c r="C227" s="90" t="s">
        <v>1432</v>
      </c>
      <c r="D227" s="28" t="s">
        <v>1570</v>
      </c>
      <c r="E227" s="91" t="s">
        <v>65</v>
      </c>
      <c r="F227" s="90" t="s">
        <v>1571</v>
      </c>
      <c r="G227" s="91" t="s">
        <v>67</v>
      </c>
      <c r="H227" s="28">
        <v>12602</v>
      </c>
      <c r="I227" s="28" t="s">
        <v>498</v>
      </c>
      <c r="J227" s="28" t="s">
        <v>69</v>
      </c>
      <c r="K227" s="90" t="s">
        <v>69</v>
      </c>
      <c r="L227" s="92" t="s">
        <v>69</v>
      </c>
      <c r="M227" s="28" t="s">
        <v>77</v>
      </c>
      <c r="N227" s="93" t="s">
        <v>1573</v>
      </c>
      <c r="O227" s="93" t="s">
        <v>1571</v>
      </c>
      <c r="P227" s="160" t="s">
        <v>65</v>
      </c>
      <c r="Q227" s="160" t="s">
        <v>766</v>
      </c>
      <c r="R227" s="160" t="s">
        <v>1574</v>
      </c>
      <c r="S227" s="160" t="s">
        <v>766</v>
      </c>
      <c r="T227" s="160" t="s">
        <v>1574</v>
      </c>
      <c r="U227" s="166" t="s">
        <v>766</v>
      </c>
      <c r="V227" s="160" t="s">
        <v>74</v>
      </c>
      <c r="W227" s="177">
        <v>0</v>
      </c>
      <c r="X227" s="177">
        <v>0</v>
      </c>
      <c r="Y227" s="177">
        <v>0</v>
      </c>
      <c r="Z227" s="177">
        <v>0</v>
      </c>
      <c r="AA227" s="179">
        <v>0</v>
      </c>
      <c r="AB227" s="76" t="s">
        <v>69</v>
      </c>
      <c r="AC227" s="179">
        <v>15000</v>
      </c>
      <c r="AD227" s="76" t="s">
        <v>1575</v>
      </c>
      <c r="AE227" s="179">
        <v>0</v>
      </c>
      <c r="AF227" s="183">
        <v>0</v>
      </c>
      <c r="AG227" s="77" t="s">
        <v>69</v>
      </c>
      <c r="AH227" s="183">
        <v>15000</v>
      </c>
      <c r="AI227" s="77" t="s">
        <v>1575</v>
      </c>
      <c r="AJ227" s="183">
        <v>0</v>
      </c>
      <c r="AK227" s="187">
        <v>0</v>
      </c>
      <c r="AL227" s="78" t="s">
        <v>69</v>
      </c>
      <c r="AM227" s="187">
        <v>15000</v>
      </c>
      <c r="AN227" s="78" t="s">
        <v>1575</v>
      </c>
      <c r="AO227" s="187">
        <v>0</v>
      </c>
      <c r="AP227" s="191">
        <v>0</v>
      </c>
      <c r="AQ227" s="94" t="s">
        <v>69</v>
      </c>
      <c r="AR227" s="191">
        <v>15000</v>
      </c>
      <c r="AS227" s="108" t="s">
        <v>1575</v>
      </c>
      <c r="AT227" s="192">
        <v>0</v>
      </c>
      <c r="AU227" s="193">
        <v>0</v>
      </c>
      <c r="AV227" s="109" t="s">
        <v>69</v>
      </c>
      <c r="AW227" s="193">
        <v>15000</v>
      </c>
      <c r="AX227" s="109" t="s">
        <v>1575</v>
      </c>
      <c r="AY227" s="177">
        <f t="shared" si="10"/>
        <v>0</v>
      </c>
      <c r="AZ227" s="177">
        <f t="shared" si="11"/>
        <v>75000</v>
      </c>
      <c r="BA227" s="93" t="s">
        <v>74</v>
      </c>
      <c r="BB227" s="177">
        <v>0</v>
      </c>
      <c r="BC227" s="177">
        <v>0</v>
      </c>
      <c r="BD227" s="177">
        <v>0</v>
      </c>
      <c r="BE227" s="177">
        <v>0</v>
      </c>
      <c r="BF227" s="177">
        <v>0</v>
      </c>
      <c r="BG227" s="177">
        <v>0</v>
      </c>
    </row>
    <row r="228" spans="1:59" s="89" customFormat="1" ht="110.25" hidden="1" x14ac:dyDescent="0.25">
      <c r="A228" s="28" t="s">
        <v>84</v>
      </c>
      <c r="B228" s="90">
        <v>7</v>
      </c>
      <c r="C228" s="90">
        <v>1</v>
      </c>
      <c r="D228" s="28" t="s">
        <v>1242</v>
      </c>
      <c r="E228" s="91" t="s">
        <v>145</v>
      </c>
      <c r="F228" s="90" t="s">
        <v>85</v>
      </c>
      <c r="G228" s="91" t="s">
        <v>67</v>
      </c>
      <c r="H228" s="28">
        <v>12601</v>
      </c>
      <c r="I228" s="28" t="s">
        <v>521</v>
      </c>
      <c r="J228" s="28" t="s">
        <v>69</v>
      </c>
      <c r="K228" s="90" t="s">
        <v>69</v>
      </c>
      <c r="L228" s="92" t="s">
        <v>69</v>
      </c>
      <c r="M228" s="28" t="s">
        <v>70</v>
      </c>
      <c r="N228" s="93" t="s">
        <v>1243</v>
      </c>
      <c r="O228" s="93" t="s">
        <v>91</v>
      </c>
      <c r="P228" s="160" t="s">
        <v>145</v>
      </c>
      <c r="Q228" s="160">
        <v>6</v>
      </c>
      <c r="R228" s="160">
        <v>6</v>
      </c>
      <c r="S228" s="160">
        <v>6</v>
      </c>
      <c r="T228" s="160">
        <v>6</v>
      </c>
      <c r="U228" s="166">
        <v>6</v>
      </c>
      <c r="V228" s="160" t="s">
        <v>74</v>
      </c>
      <c r="W228" s="177">
        <v>0</v>
      </c>
      <c r="X228" s="177">
        <v>1533.4300000000003</v>
      </c>
      <c r="Y228" s="177">
        <v>0</v>
      </c>
      <c r="Z228" s="177">
        <v>9100</v>
      </c>
      <c r="AA228" s="179">
        <v>0</v>
      </c>
      <c r="AB228" s="76" t="s">
        <v>1143</v>
      </c>
      <c r="AC228" s="179">
        <v>3000</v>
      </c>
      <c r="AD228" s="76" t="s">
        <v>1555</v>
      </c>
      <c r="AE228" s="179">
        <v>0</v>
      </c>
      <c r="AF228" s="183">
        <v>0</v>
      </c>
      <c r="AG228" s="77" t="s">
        <v>69</v>
      </c>
      <c r="AH228" s="183">
        <v>3000</v>
      </c>
      <c r="AI228" s="77" t="s">
        <v>1555</v>
      </c>
      <c r="AJ228" s="183">
        <v>0</v>
      </c>
      <c r="AK228" s="187">
        <v>0</v>
      </c>
      <c r="AL228" s="78" t="s">
        <v>69</v>
      </c>
      <c r="AM228" s="187">
        <v>3000</v>
      </c>
      <c r="AN228" s="78" t="s">
        <v>1555</v>
      </c>
      <c r="AO228" s="187">
        <v>0</v>
      </c>
      <c r="AP228" s="191">
        <v>0</v>
      </c>
      <c r="AQ228" s="94" t="s">
        <v>1143</v>
      </c>
      <c r="AR228" s="191">
        <v>3000</v>
      </c>
      <c r="AS228" s="108" t="s">
        <v>1555</v>
      </c>
      <c r="AT228" s="192">
        <v>0</v>
      </c>
      <c r="AU228" s="193">
        <v>0</v>
      </c>
      <c r="AV228" s="109" t="s">
        <v>69</v>
      </c>
      <c r="AW228" s="193">
        <v>3000</v>
      </c>
      <c r="AX228" s="109" t="s">
        <v>301</v>
      </c>
      <c r="AY228" s="177">
        <f t="shared" si="10"/>
        <v>0</v>
      </c>
      <c r="AZ228" s="177">
        <f t="shared" si="11"/>
        <v>25633.43</v>
      </c>
      <c r="BA228" s="93" t="s">
        <v>74</v>
      </c>
      <c r="BB228" s="177">
        <v>0</v>
      </c>
      <c r="BC228" s="177">
        <v>0</v>
      </c>
      <c r="BD228" s="177">
        <v>0</v>
      </c>
      <c r="BE228" s="177">
        <v>0</v>
      </c>
      <c r="BF228" s="177">
        <v>0</v>
      </c>
      <c r="BG228" s="177">
        <v>0</v>
      </c>
    </row>
    <row r="229" spans="1:59" s="89" customFormat="1" ht="110.25" hidden="1" x14ac:dyDescent="0.25">
      <c r="A229" s="28" t="s">
        <v>84</v>
      </c>
      <c r="B229" s="90">
        <v>7</v>
      </c>
      <c r="C229" s="90">
        <v>1</v>
      </c>
      <c r="D229" s="28" t="s">
        <v>1242</v>
      </c>
      <c r="E229" s="91" t="s">
        <v>145</v>
      </c>
      <c r="F229" s="90" t="s">
        <v>85</v>
      </c>
      <c r="G229" s="91" t="s">
        <v>67</v>
      </c>
      <c r="H229" s="28">
        <v>12601</v>
      </c>
      <c r="I229" s="28" t="s">
        <v>521</v>
      </c>
      <c r="J229" s="28" t="s">
        <v>69</v>
      </c>
      <c r="K229" s="90" t="s">
        <v>69</v>
      </c>
      <c r="L229" s="92" t="s">
        <v>69</v>
      </c>
      <c r="M229" s="28" t="s">
        <v>77</v>
      </c>
      <c r="N229" s="93" t="s">
        <v>1244</v>
      </c>
      <c r="O229" s="93" t="s">
        <v>86</v>
      </c>
      <c r="P229" s="160" t="s">
        <v>145</v>
      </c>
      <c r="Q229" s="160">
        <v>6</v>
      </c>
      <c r="R229" s="160">
        <v>6</v>
      </c>
      <c r="S229" s="160">
        <v>6</v>
      </c>
      <c r="T229" s="160">
        <v>6</v>
      </c>
      <c r="U229" s="166">
        <v>6</v>
      </c>
      <c r="V229" s="160" t="s">
        <v>74</v>
      </c>
      <c r="W229" s="177">
        <v>0</v>
      </c>
      <c r="X229" s="177">
        <v>64762.02</v>
      </c>
      <c r="Y229" s="177">
        <v>0</v>
      </c>
      <c r="Z229" s="177">
        <v>5800</v>
      </c>
      <c r="AA229" s="179">
        <v>0</v>
      </c>
      <c r="AB229" s="76" t="s">
        <v>1143</v>
      </c>
      <c r="AC229" s="179">
        <v>2600</v>
      </c>
      <c r="AD229" s="76" t="s">
        <v>1463</v>
      </c>
      <c r="AE229" s="179">
        <v>0</v>
      </c>
      <c r="AF229" s="183">
        <v>0</v>
      </c>
      <c r="AG229" s="77" t="s">
        <v>69</v>
      </c>
      <c r="AH229" s="183">
        <v>14600</v>
      </c>
      <c r="AI229" s="77" t="s">
        <v>1245</v>
      </c>
      <c r="AJ229" s="183">
        <v>0</v>
      </c>
      <c r="AK229" s="187">
        <v>0</v>
      </c>
      <c r="AL229" s="78" t="s">
        <v>69</v>
      </c>
      <c r="AM229" s="187">
        <v>4600</v>
      </c>
      <c r="AN229" s="78" t="s">
        <v>1246</v>
      </c>
      <c r="AO229" s="187">
        <v>0</v>
      </c>
      <c r="AP229" s="191">
        <v>0</v>
      </c>
      <c r="AQ229" s="94" t="s">
        <v>1143</v>
      </c>
      <c r="AR229" s="191">
        <v>2600</v>
      </c>
      <c r="AS229" s="108" t="s">
        <v>1247</v>
      </c>
      <c r="AT229" s="192">
        <v>0</v>
      </c>
      <c r="AU229" s="193">
        <v>0</v>
      </c>
      <c r="AV229" s="109" t="s">
        <v>69</v>
      </c>
      <c r="AW229" s="193">
        <v>2600</v>
      </c>
      <c r="AX229" s="109" t="s">
        <v>1247</v>
      </c>
      <c r="AY229" s="177">
        <f t="shared" si="10"/>
        <v>0</v>
      </c>
      <c r="AZ229" s="177">
        <f t="shared" si="11"/>
        <v>97562.01999999999</v>
      </c>
      <c r="BA229" s="93" t="s">
        <v>74</v>
      </c>
      <c r="BB229" s="177">
        <v>0</v>
      </c>
      <c r="BC229" s="177">
        <v>0</v>
      </c>
      <c r="BD229" s="177">
        <v>0</v>
      </c>
      <c r="BE229" s="177">
        <v>0</v>
      </c>
      <c r="BF229" s="177">
        <v>0</v>
      </c>
      <c r="BG229" s="177">
        <v>0</v>
      </c>
    </row>
    <row r="230" spans="1:59" s="89" customFormat="1" ht="110.25" hidden="1" x14ac:dyDescent="0.25">
      <c r="A230" s="28" t="s">
        <v>84</v>
      </c>
      <c r="B230" s="90">
        <v>7</v>
      </c>
      <c r="C230" s="90">
        <v>1</v>
      </c>
      <c r="D230" s="28" t="s">
        <v>1248</v>
      </c>
      <c r="E230" s="91" t="s">
        <v>145</v>
      </c>
      <c r="F230" s="90" t="s">
        <v>66</v>
      </c>
      <c r="G230" s="91" t="s">
        <v>67</v>
      </c>
      <c r="H230" s="28">
        <v>12601</v>
      </c>
      <c r="I230" s="28" t="s">
        <v>521</v>
      </c>
      <c r="J230" s="28" t="s">
        <v>69</v>
      </c>
      <c r="K230" s="90" t="s">
        <v>69</v>
      </c>
      <c r="L230" s="92" t="s">
        <v>69</v>
      </c>
      <c r="M230" s="28" t="s">
        <v>70</v>
      </c>
      <c r="N230" s="93" t="s">
        <v>1249</v>
      </c>
      <c r="O230" s="93" t="s">
        <v>72</v>
      </c>
      <c r="P230" s="160" t="s">
        <v>145</v>
      </c>
      <c r="Q230" s="160">
        <v>6</v>
      </c>
      <c r="R230" s="160">
        <v>6</v>
      </c>
      <c r="S230" s="160">
        <v>6</v>
      </c>
      <c r="T230" s="160">
        <v>6</v>
      </c>
      <c r="U230" s="166">
        <v>6</v>
      </c>
      <c r="V230" s="160" t="s">
        <v>74</v>
      </c>
      <c r="W230" s="177">
        <v>0</v>
      </c>
      <c r="X230" s="177">
        <v>48979.47</v>
      </c>
      <c r="Y230" s="177">
        <v>0</v>
      </c>
      <c r="Z230" s="177">
        <v>26000</v>
      </c>
      <c r="AA230" s="179">
        <v>0</v>
      </c>
      <c r="AB230" s="76" t="s">
        <v>1143</v>
      </c>
      <c r="AC230" s="179">
        <v>5200</v>
      </c>
      <c r="AD230" s="76" t="s">
        <v>1556</v>
      </c>
      <c r="AE230" s="179">
        <v>0</v>
      </c>
      <c r="AF230" s="183">
        <v>0</v>
      </c>
      <c r="AG230" s="77" t="s">
        <v>69</v>
      </c>
      <c r="AH230" s="183">
        <v>5000</v>
      </c>
      <c r="AI230" s="77" t="s">
        <v>1464</v>
      </c>
      <c r="AJ230" s="183">
        <v>0</v>
      </c>
      <c r="AK230" s="187">
        <v>0</v>
      </c>
      <c r="AL230" s="78" t="s">
        <v>69</v>
      </c>
      <c r="AM230" s="187">
        <v>5000</v>
      </c>
      <c r="AN230" s="78" t="s">
        <v>1464</v>
      </c>
      <c r="AO230" s="187">
        <v>0</v>
      </c>
      <c r="AP230" s="191">
        <v>0</v>
      </c>
      <c r="AQ230" s="94" t="s">
        <v>1143</v>
      </c>
      <c r="AR230" s="191">
        <v>6500</v>
      </c>
      <c r="AS230" s="108" t="s">
        <v>1250</v>
      </c>
      <c r="AT230" s="192">
        <v>0</v>
      </c>
      <c r="AU230" s="193">
        <v>0</v>
      </c>
      <c r="AV230" s="109" t="s">
        <v>69</v>
      </c>
      <c r="AW230" s="193">
        <v>6500</v>
      </c>
      <c r="AX230" s="109" t="s">
        <v>1250</v>
      </c>
      <c r="AY230" s="177">
        <f t="shared" si="10"/>
        <v>0</v>
      </c>
      <c r="AZ230" s="177">
        <f t="shared" si="11"/>
        <v>103179.47</v>
      </c>
      <c r="BA230" s="93" t="s">
        <v>74</v>
      </c>
      <c r="BB230" s="177">
        <v>0</v>
      </c>
      <c r="BC230" s="177">
        <v>0</v>
      </c>
      <c r="BD230" s="177">
        <v>0</v>
      </c>
      <c r="BE230" s="177">
        <v>0</v>
      </c>
      <c r="BF230" s="177">
        <v>0</v>
      </c>
      <c r="BG230" s="177">
        <v>0</v>
      </c>
    </row>
    <row r="231" spans="1:59" s="89" customFormat="1" ht="110.25" hidden="1" x14ac:dyDescent="0.25">
      <c r="A231" s="28" t="s">
        <v>84</v>
      </c>
      <c r="B231" s="90">
        <v>7</v>
      </c>
      <c r="C231" s="90">
        <v>1</v>
      </c>
      <c r="D231" s="28" t="s">
        <v>1251</v>
      </c>
      <c r="E231" s="91" t="s">
        <v>145</v>
      </c>
      <c r="F231" s="90" t="s">
        <v>1252</v>
      </c>
      <c r="G231" s="91" t="s">
        <v>100</v>
      </c>
      <c r="H231" s="28">
        <v>12601</v>
      </c>
      <c r="I231" s="28" t="s">
        <v>521</v>
      </c>
      <c r="J231" s="28" t="s">
        <v>69</v>
      </c>
      <c r="K231" s="90" t="s">
        <v>69</v>
      </c>
      <c r="L231" s="92" t="s">
        <v>69</v>
      </c>
      <c r="M231" s="28" t="s">
        <v>680</v>
      </c>
      <c r="N231" s="93" t="s">
        <v>1253</v>
      </c>
      <c r="O231" s="93" t="s">
        <v>1254</v>
      </c>
      <c r="P231" s="160" t="s">
        <v>74</v>
      </c>
      <c r="Q231" s="160">
        <v>12</v>
      </c>
      <c r="R231" s="160" t="s">
        <v>80</v>
      </c>
      <c r="S231" s="160" t="s">
        <v>80</v>
      </c>
      <c r="T231" s="160" t="s">
        <v>80</v>
      </c>
      <c r="U231" s="166" t="s">
        <v>80</v>
      </c>
      <c r="V231" s="160" t="s">
        <v>74</v>
      </c>
      <c r="W231" s="177">
        <v>0</v>
      </c>
      <c r="X231" s="177">
        <v>162378.74</v>
      </c>
      <c r="Y231" s="177">
        <v>0</v>
      </c>
      <c r="Z231" s="177">
        <v>71842.850000000006</v>
      </c>
      <c r="AA231" s="179">
        <v>0</v>
      </c>
      <c r="AB231" s="76" t="s">
        <v>1143</v>
      </c>
      <c r="AC231" s="179">
        <v>37000</v>
      </c>
      <c r="AD231" s="76" t="s">
        <v>1557</v>
      </c>
      <c r="AE231" s="179">
        <v>0</v>
      </c>
      <c r="AF231" s="183">
        <v>0</v>
      </c>
      <c r="AG231" s="77" t="s">
        <v>69</v>
      </c>
      <c r="AH231" s="183">
        <v>0</v>
      </c>
      <c r="AI231" s="77" t="s">
        <v>69</v>
      </c>
      <c r="AJ231" s="183">
        <v>0</v>
      </c>
      <c r="AK231" s="187">
        <v>0</v>
      </c>
      <c r="AL231" s="78" t="s">
        <v>69</v>
      </c>
      <c r="AM231" s="187">
        <v>0</v>
      </c>
      <c r="AN231" s="78" t="s">
        <v>69</v>
      </c>
      <c r="AO231" s="187">
        <v>0</v>
      </c>
      <c r="AP231" s="191">
        <v>0</v>
      </c>
      <c r="AQ231" s="94" t="s">
        <v>1143</v>
      </c>
      <c r="AR231" s="191">
        <v>0</v>
      </c>
      <c r="AS231" s="108" t="s">
        <v>69</v>
      </c>
      <c r="AT231" s="192">
        <v>0</v>
      </c>
      <c r="AU231" s="193">
        <v>0</v>
      </c>
      <c r="AV231" s="109" t="s">
        <v>69</v>
      </c>
      <c r="AW231" s="193">
        <v>0</v>
      </c>
      <c r="AX231" s="109" t="s">
        <v>69</v>
      </c>
      <c r="AY231" s="177">
        <f t="shared" si="10"/>
        <v>0</v>
      </c>
      <c r="AZ231" s="177">
        <f t="shared" si="11"/>
        <v>271221.58999999997</v>
      </c>
      <c r="BA231" s="93" t="s">
        <v>74</v>
      </c>
      <c r="BB231" s="177">
        <v>0</v>
      </c>
      <c r="BC231" s="177">
        <v>0</v>
      </c>
      <c r="BD231" s="177">
        <v>0</v>
      </c>
      <c r="BE231" s="177">
        <v>0</v>
      </c>
      <c r="BF231" s="177">
        <v>0</v>
      </c>
      <c r="BG231" s="177">
        <v>0</v>
      </c>
    </row>
    <row r="232" spans="1:59" s="89" customFormat="1" ht="110.25" hidden="1" x14ac:dyDescent="0.25">
      <c r="A232" s="28" t="s">
        <v>63</v>
      </c>
      <c r="B232" s="90">
        <v>7</v>
      </c>
      <c r="C232" s="90">
        <v>1</v>
      </c>
      <c r="D232" s="28" t="s">
        <v>1255</v>
      </c>
      <c r="E232" s="91" t="s">
        <v>145</v>
      </c>
      <c r="F232" s="90" t="s">
        <v>1256</v>
      </c>
      <c r="G232" s="91" t="s">
        <v>100</v>
      </c>
      <c r="H232" s="28">
        <v>12601</v>
      </c>
      <c r="I232" s="28" t="s">
        <v>521</v>
      </c>
      <c r="J232" s="28" t="s">
        <v>108</v>
      </c>
      <c r="K232" s="90" t="s">
        <v>1257</v>
      </c>
      <c r="L232" s="92" t="s">
        <v>1258</v>
      </c>
      <c r="M232" s="28" t="s">
        <v>69</v>
      </c>
      <c r="N232" s="93" t="s">
        <v>69</v>
      </c>
      <c r="O232" s="93" t="s">
        <v>69</v>
      </c>
      <c r="P232" s="160" t="s">
        <v>74</v>
      </c>
      <c r="Q232" s="160" t="s">
        <v>80</v>
      </c>
      <c r="R232" s="160" t="s">
        <v>80</v>
      </c>
      <c r="S232" s="160" t="s">
        <v>80</v>
      </c>
      <c r="T232" s="160" t="s">
        <v>80</v>
      </c>
      <c r="U232" s="166" t="s">
        <v>80</v>
      </c>
      <c r="V232" s="160" t="s">
        <v>74</v>
      </c>
      <c r="W232" s="177">
        <v>21865</v>
      </c>
      <c r="X232" s="177">
        <v>0</v>
      </c>
      <c r="Y232" s="177">
        <v>0</v>
      </c>
      <c r="Z232" s="177">
        <v>0</v>
      </c>
      <c r="AA232" s="179">
        <v>0</v>
      </c>
      <c r="AB232" s="76" t="s">
        <v>1143</v>
      </c>
      <c r="AC232" s="179">
        <v>0</v>
      </c>
      <c r="AD232" s="76" t="s">
        <v>69</v>
      </c>
      <c r="AE232" s="179">
        <v>0</v>
      </c>
      <c r="AF232" s="183">
        <v>0</v>
      </c>
      <c r="AG232" s="77" t="s">
        <v>69</v>
      </c>
      <c r="AH232" s="183">
        <v>0</v>
      </c>
      <c r="AI232" s="77" t="s">
        <v>69</v>
      </c>
      <c r="AJ232" s="183">
        <v>0</v>
      </c>
      <c r="AK232" s="187">
        <v>0</v>
      </c>
      <c r="AL232" s="78" t="s">
        <v>69</v>
      </c>
      <c r="AM232" s="187">
        <v>0</v>
      </c>
      <c r="AN232" s="78" t="s">
        <v>69</v>
      </c>
      <c r="AO232" s="187">
        <v>0</v>
      </c>
      <c r="AP232" s="191">
        <v>0</v>
      </c>
      <c r="AQ232" s="94" t="s">
        <v>1143</v>
      </c>
      <c r="AR232" s="191">
        <v>0</v>
      </c>
      <c r="AS232" s="108" t="s">
        <v>69</v>
      </c>
      <c r="AT232" s="192">
        <v>0</v>
      </c>
      <c r="AU232" s="193">
        <v>30000</v>
      </c>
      <c r="AV232" s="109" t="s">
        <v>1259</v>
      </c>
      <c r="AW232" s="193">
        <v>0</v>
      </c>
      <c r="AX232" s="109" t="s">
        <v>69</v>
      </c>
      <c r="AY232" s="177">
        <f t="shared" si="10"/>
        <v>51865</v>
      </c>
      <c r="AZ232" s="177">
        <f t="shared" si="11"/>
        <v>0</v>
      </c>
      <c r="BA232" s="93" t="s">
        <v>74</v>
      </c>
      <c r="BB232" s="177">
        <v>0</v>
      </c>
      <c r="BC232" s="177">
        <v>0</v>
      </c>
      <c r="BD232" s="177">
        <v>0</v>
      </c>
      <c r="BE232" s="177">
        <v>0</v>
      </c>
      <c r="BF232" s="177">
        <v>0</v>
      </c>
      <c r="BG232" s="177">
        <v>0</v>
      </c>
    </row>
    <row r="233" spans="1:59" s="89" customFormat="1" ht="78.75" hidden="1" x14ac:dyDescent="0.25">
      <c r="A233" s="28" t="s">
        <v>84</v>
      </c>
      <c r="B233" s="90">
        <v>7</v>
      </c>
      <c r="C233" s="90">
        <v>1</v>
      </c>
      <c r="D233" s="28" t="s">
        <v>1260</v>
      </c>
      <c r="E233" s="91" t="s">
        <v>145</v>
      </c>
      <c r="F233" s="90" t="s">
        <v>76</v>
      </c>
      <c r="G233" s="91" t="s">
        <v>67</v>
      </c>
      <c r="H233" s="28">
        <v>12602</v>
      </c>
      <c r="I233" s="28" t="s">
        <v>498</v>
      </c>
      <c r="J233" s="28" t="s">
        <v>69</v>
      </c>
      <c r="K233" s="90" t="s">
        <v>69</v>
      </c>
      <c r="L233" s="92" t="s">
        <v>69</v>
      </c>
      <c r="M233" s="28" t="s">
        <v>77</v>
      </c>
      <c r="N233" s="93" t="s">
        <v>1261</v>
      </c>
      <c r="O233" s="93" t="s">
        <v>79</v>
      </c>
      <c r="P233" s="160" t="s">
        <v>145</v>
      </c>
      <c r="Q233" s="160">
        <v>8</v>
      </c>
      <c r="R233" s="160">
        <v>12</v>
      </c>
      <c r="S233" s="160">
        <v>8</v>
      </c>
      <c r="T233" s="160">
        <v>6</v>
      </c>
      <c r="U233" s="166">
        <v>12</v>
      </c>
      <c r="V233" s="160" t="s">
        <v>74</v>
      </c>
      <c r="W233" s="177">
        <v>0</v>
      </c>
      <c r="X233" s="177">
        <v>32376.59</v>
      </c>
      <c r="Y233" s="177">
        <v>0</v>
      </c>
      <c r="Z233" s="177">
        <v>8000</v>
      </c>
      <c r="AA233" s="179">
        <v>0</v>
      </c>
      <c r="AB233" s="76" t="s">
        <v>1143</v>
      </c>
      <c r="AC233" s="179">
        <v>12500</v>
      </c>
      <c r="AD233" s="76" t="s">
        <v>1458</v>
      </c>
      <c r="AE233" s="179">
        <v>0</v>
      </c>
      <c r="AF233" s="183">
        <v>0</v>
      </c>
      <c r="AG233" s="77" t="s">
        <v>69</v>
      </c>
      <c r="AH233" s="183">
        <v>10200</v>
      </c>
      <c r="AI233" s="77" t="s">
        <v>1560</v>
      </c>
      <c r="AJ233" s="183">
        <v>0</v>
      </c>
      <c r="AK233" s="187">
        <v>0</v>
      </c>
      <c r="AL233" s="78" t="s">
        <v>69</v>
      </c>
      <c r="AM233" s="187">
        <v>13000</v>
      </c>
      <c r="AN233" s="78" t="s">
        <v>1559</v>
      </c>
      <c r="AO233" s="187">
        <v>0</v>
      </c>
      <c r="AP233" s="191">
        <v>0</v>
      </c>
      <c r="AQ233" s="94" t="s">
        <v>1143</v>
      </c>
      <c r="AR233" s="191">
        <v>3000</v>
      </c>
      <c r="AS233" s="108" t="s">
        <v>1558</v>
      </c>
      <c r="AT233" s="192">
        <v>0</v>
      </c>
      <c r="AU233" s="193">
        <v>0</v>
      </c>
      <c r="AV233" s="109" t="s">
        <v>1143</v>
      </c>
      <c r="AW233" s="193">
        <v>0</v>
      </c>
      <c r="AX233" s="109" t="s">
        <v>69</v>
      </c>
      <c r="AY233" s="177">
        <f t="shared" si="10"/>
        <v>0</v>
      </c>
      <c r="AZ233" s="177">
        <f t="shared" si="11"/>
        <v>79076.59</v>
      </c>
      <c r="BA233" s="93" t="s">
        <v>74</v>
      </c>
      <c r="BB233" s="177">
        <v>0</v>
      </c>
      <c r="BC233" s="177">
        <v>0</v>
      </c>
      <c r="BD233" s="177">
        <v>0</v>
      </c>
      <c r="BE233" s="177">
        <v>0</v>
      </c>
      <c r="BF233" s="177">
        <v>0</v>
      </c>
      <c r="BG233" s="177">
        <v>0</v>
      </c>
    </row>
    <row r="234" spans="1:59" s="89" customFormat="1" ht="141.75" hidden="1" x14ac:dyDescent="0.25">
      <c r="A234" s="28" t="s">
        <v>84</v>
      </c>
      <c r="B234" s="90">
        <v>7</v>
      </c>
      <c r="C234" s="90">
        <v>1</v>
      </c>
      <c r="D234" s="28" t="s">
        <v>1262</v>
      </c>
      <c r="E234" s="91" t="s">
        <v>145</v>
      </c>
      <c r="F234" s="90" t="s">
        <v>66</v>
      </c>
      <c r="G234" s="91" t="s">
        <v>67</v>
      </c>
      <c r="H234" s="28">
        <v>12602</v>
      </c>
      <c r="I234" s="28" t="s">
        <v>498</v>
      </c>
      <c r="J234" s="28" t="s">
        <v>69</v>
      </c>
      <c r="K234" s="90" t="s">
        <v>69</v>
      </c>
      <c r="L234" s="92" t="s">
        <v>69</v>
      </c>
      <c r="M234" s="28" t="s">
        <v>70</v>
      </c>
      <c r="N234" s="93" t="s">
        <v>1263</v>
      </c>
      <c r="O234" s="93" t="s">
        <v>72</v>
      </c>
      <c r="P234" s="160" t="s">
        <v>145</v>
      </c>
      <c r="Q234" s="160">
        <v>7</v>
      </c>
      <c r="R234" s="160">
        <v>7</v>
      </c>
      <c r="S234" s="160">
        <v>7</v>
      </c>
      <c r="T234" s="160">
        <v>7</v>
      </c>
      <c r="U234" s="166" t="s">
        <v>80</v>
      </c>
      <c r="V234" s="160" t="s">
        <v>74</v>
      </c>
      <c r="W234" s="177">
        <v>0</v>
      </c>
      <c r="X234" s="177">
        <v>33519.53</v>
      </c>
      <c r="Y234" s="177">
        <v>0</v>
      </c>
      <c r="Z234" s="177">
        <v>24118.86</v>
      </c>
      <c r="AA234" s="179">
        <v>0</v>
      </c>
      <c r="AB234" s="76" t="s">
        <v>1143</v>
      </c>
      <c r="AC234" s="179">
        <v>18700</v>
      </c>
      <c r="AD234" s="76" t="s">
        <v>1465</v>
      </c>
      <c r="AE234" s="179">
        <v>0</v>
      </c>
      <c r="AF234" s="183">
        <v>0</v>
      </c>
      <c r="AG234" s="77" t="s">
        <v>69</v>
      </c>
      <c r="AH234" s="183">
        <v>56500</v>
      </c>
      <c r="AI234" s="77" t="s">
        <v>1264</v>
      </c>
      <c r="AJ234" s="183">
        <v>0</v>
      </c>
      <c r="AK234" s="187">
        <v>0</v>
      </c>
      <c r="AL234" s="78" t="s">
        <v>69</v>
      </c>
      <c r="AM234" s="187">
        <v>8700</v>
      </c>
      <c r="AN234" s="78" t="s">
        <v>1265</v>
      </c>
      <c r="AO234" s="187">
        <v>0</v>
      </c>
      <c r="AP234" s="191">
        <v>0</v>
      </c>
      <c r="AQ234" s="94" t="s">
        <v>1143</v>
      </c>
      <c r="AR234" s="191">
        <v>8700</v>
      </c>
      <c r="AS234" s="108" t="s">
        <v>1265</v>
      </c>
      <c r="AT234" s="192">
        <v>0</v>
      </c>
      <c r="AU234" s="193">
        <v>0</v>
      </c>
      <c r="AV234" s="109" t="s">
        <v>1143</v>
      </c>
      <c r="AW234" s="193">
        <v>0</v>
      </c>
      <c r="AX234" s="109" t="s">
        <v>69</v>
      </c>
      <c r="AY234" s="177">
        <f t="shared" si="10"/>
        <v>0</v>
      </c>
      <c r="AZ234" s="177">
        <f t="shared" si="11"/>
        <v>150238.39000000001</v>
      </c>
      <c r="BA234" s="93" t="s">
        <v>74</v>
      </c>
      <c r="BB234" s="177">
        <v>0</v>
      </c>
      <c r="BC234" s="177">
        <v>0</v>
      </c>
      <c r="BD234" s="177">
        <v>0</v>
      </c>
      <c r="BE234" s="177">
        <v>0</v>
      </c>
      <c r="BF234" s="177">
        <v>0</v>
      </c>
      <c r="BG234" s="177">
        <v>0</v>
      </c>
    </row>
    <row r="235" spans="1:59" s="89" customFormat="1" ht="78.75" hidden="1" x14ac:dyDescent="0.25">
      <c r="A235" s="28" t="s">
        <v>84</v>
      </c>
      <c r="B235" s="90">
        <v>7</v>
      </c>
      <c r="C235" s="90">
        <v>1</v>
      </c>
      <c r="D235" s="28" t="s">
        <v>1266</v>
      </c>
      <c r="E235" s="91" t="s">
        <v>145</v>
      </c>
      <c r="F235" s="90" t="s">
        <v>85</v>
      </c>
      <c r="G235" s="91" t="s">
        <v>67</v>
      </c>
      <c r="H235" s="28">
        <v>12602</v>
      </c>
      <c r="I235" s="28" t="s">
        <v>498</v>
      </c>
      <c r="J235" s="28" t="s">
        <v>69</v>
      </c>
      <c r="K235" s="90" t="s">
        <v>69</v>
      </c>
      <c r="L235" s="92" t="s">
        <v>69</v>
      </c>
      <c r="M235" s="28" t="s">
        <v>77</v>
      </c>
      <c r="N235" s="93" t="s">
        <v>1267</v>
      </c>
      <c r="O235" s="93" t="s">
        <v>86</v>
      </c>
      <c r="P235" s="160" t="s">
        <v>145</v>
      </c>
      <c r="Q235" s="160">
        <v>8</v>
      </c>
      <c r="R235" s="160">
        <v>5</v>
      </c>
      <c r="S235" s="160">
        <v>8</v>
      </c>
      <c r="T235" s="160">
        <v>5</v>
      </c>
      <c r="U235" s="166" t="s">
        <v>80</v>
      </c>
      <c r="V235" s="160" t="s">
        <v>74</v>
      </c>
      <c r="W235" s="177">
        <v>0</v>
      </c>
      <c r="X235" s="177">
        <v>14727.46</v>
      </c>
      <c r="Y235" s="177">
        <v>0</v>
      </c>
      <c r="Z235" s="177">
        <v>12459.7</v>
      </c>
      <c r="AA235" s="179">
        <v>0</v>
      </c>
      <c r="AB235" s="76" t="s">
        <v>1143</v>
      </c>
      <c r="AC235" s="179">
        <v>3000</v>
      </c>
      <c r="AD235" s="76" t="s">
        <v>301</v>
      </c>
      <c r="AE235" s="179">
        <v>0</v>
      </c>
      <c r="AF235" s="183">
        <v>0</v>
      </c>
      <c r="AG235" s="77" t="s">
        <v>69</v>
      </c>
      <c r="AH235" s="183">
        <v>11300</v>
      </c>
      <c r="AI235" s="77" t="s">
        <v>1561</v>
      </c>
      <c r="AJ235" s="183">
        <v>0</v>
      </c>
      <c r="AK235" s="187">
        <v>0</v>
      </c>
      <c r="AL235" s="78" t="s">
        <v>69</v>
      </c>
      <c r="AM235" s="187">
        <v>3000</v>
      </c>
      <c r="AN235" s="78" t="s">
        <v>301</v>
      </c>
      <c r="AO235" s="187">
        <v>0</v>
      </c>
      <c r="AP235" s="191">
        <v>0</v>
      </c>
      <c r="AQ235" s="94" t="s">
        <v>1143</v>
      </c>
      <c r="AR235" s="191">
        <v>3000</v>
      </c>
      <c r="AS235" s="108" t="s">
        <v>301</v>
      </c>
      <c r="AT235" s="192">
        <v>0</v>
      </c>
      <c r="AU235" s="193">
        <v>0</v>
      </c>
      <c r="AV235" s="109" t="s">
        <v>1143</v>
      </c>
      <c r="AW235" s="193">
        <v>0</v>
      </c>
      <c r="AX235" s="109" t="s">
        <v>69</v>
      </c>
      <c r="AY235" s="177">
        <f t="shared" si="10"/>
        <v>0</v>
      </c>
      <c r="AZ235" s="177">
        <f t="shared" si="11"/>
        <v>47487.16</v>
      </c>
      <c r="BA235" s="93" t="s">
        <v>74</v>
      </c>
      <c r="BB235" s="177">
        <v>0</v>
      </c>
      <c r="BC235" s="177">
        <v>0</v>
      </c>
      <c r="BD235" s="177">
        <v>0</v>
      </c>
      <c r="BE235" s="177">
        <v>0</v>
      </c>
      <c r="BF235" s="177">
        <v>0</v>
      </c>
      <c r="BG235" s="177">
        <v>0</v>
      </c>
    </row>
    <row r="236" spans="1:59" s="89" customFormat="1" ht="94.5" hidden="1" x14ac:dyDescent="0.25">
      <c r="A236" s="28" t="s">
        <v>84</v>
      </c>
      <c r="B236" s="90">
        <v>7</v>
      </c>
      <c r="C236" s="90">
        <v>1</v>
      </c>
      <c r="D236" s="28" t="s">
        <v>1268</v>
      </c>
      <c r="E236" s="91" t="s">
        <v>145</v>
      </c>
      <c r="F236" s="90" t="s">
        <v>1224</v>
      </c>
      <c r="G236" s="91" t="s">
        <v>67</v>
      </c>
      <c r="H236" s="28">
        <v>12602</v>
      </c>
      <c r="I236" s="28" t="s">
        <v>498</v>
      </c>
      <c r="J236" s="28" t="s">
        <v>69</v>
      </c>
      <c r="K236" s="90" t="s">
        <v>69</v>
      </c>
      <c r="L236" s="92" t="s">
        <v>69</v>
      </c>
      <c r="M236" s="28" t="s">
        <v>449</v>
      </c>
      <c r="N236" s="93" t="s">
        <v>1269</v>
      </c>
      <c r="O236" s="93" t="s">
        <v>1226</v>
      </c>
      <c r="P236" s="160" t="s">
        <v>145</v>
      </c>
      <c r="Q236" s="160">
        <v>6</v>
      </c>
      <c r="R236" s="160">
        <v>6</v>
      </c>
      <c r="S236" s="160">
        <v>6</v>
      </c>
      <c r="T236" s="160">
        <v>6</v>
      </c>
      <c r="U236" s="166" t="s">
        <v>80</v>
      </c>
      <c r="V236" s="160" t="s">
        <v>74</v>
      </c>
      <c r="W236" s="177">
        <v>0</v>
      </c>
      <c r="X236" s="177">
        <v>20575.150000000001</v>
      </c>
      <c r="Y236" s="177">
        <v>0</v>
      </c>
      <c r="Z236" s="177">
        <v>14661.17</v>
      </c>
      <c r="AA236" s="179">
        <v>0</v>
      </c>
      <c r="AB236" s="76" t="s">
        <v>1143</v>
      </c>
      <c r="AC236" s="179">
        <v>12000</v>
      </c>
      <c r="AD236" s="76" t="s">
        <v>1270</v>
      </c>
      <c r="AE236" s="179">
        <v>0</v>
      </c>
      <c r="AF236" s="183">
        <v>0</v>
      </c>
      <c r="AG236" s="77" t="s">
        <v>69</v>
      </c>
      <c r="AH236" s="183">
        <v>4400</v>
      </c>
      <c r="AI236" s="77" t="s">
        <v>1271</v>
      </c>
      <c r="AJ236" s="183">
        <v>0</v>
      </c>
      <c r="AK236" s="187">
        <v>0</v>
      </c>
      <c r="AL236" s="78" t="s">
        <v>69</v>
      </c>
      <c r="AM236" s="187">
        <v>4400</v>
      </c>
      <c r="AN236" s="78" t="s">
        <v>1272</v>
      </c>
      <c r="AO236" s="187">
        <v>0</v>
      </c>
      <c r="AP236" s="191">
        <v>0</v>
      </c>
      <c r="AQ236" s="94" t="s">
        <v>69</v>
      </c>
      <c r="AR236" s="191">
        <v>4400</v>
      </c>
      <c r="AS236" s="108" t="s">
        <v>1271</v>
      </c>
      <c r="AT236" s="192">
        <v>0</v>
      </c>
      <c r="AU236" s="193">
        <v>0</v>
      </c>
      <c r="AV236" s="109" t="s">
        <v>1143</v>
      </c>
      <c r="AW236" s="193">
        <v>0</v>
      </c>
      <c r="AX236" s="109" t="s">
        <v>69</v>
      </c>
      <c r="AY236" s="177">
        <f t="shared" si="10"/>
        <v>0</v>
      </c>
      <c r="AZ236" s="177">
        <f t="shared" si="11"/>
        <v>60436.32</v>
      </c>
      <c r="BA236" s="93" t="s">
        <v>74</v>
      </c>
      <c r="BB236" s="177">
        <v>0</v>
      </c>
      <c r="BC236" s="177">
        <v>0</v>
      </c>
      <c r="BD236" s="177">
        <v>0</v>
      </c>
      <c r="BE236" s="177">
        <v>0</v>
      </c>
      <c r="BF236" s="177">
        <v>0</v>
      </c>
      <c r="BG236" s="177">
        <v>0</v>
      </c>
    </row>
    <row r="237" spans="1:59" s="89" customFormat="1" ht="63" hidden="1" x14ac:dyDescent="0.25">
      <c r="A237" s="28" t="s">
        <v>84</v>
      </c>
      <c r="B237" s="90">
        <v>4</v>
      </c>
      <c r="C237" s="90" t="s">
        <v>1432</v>
      </c>
      <c r="D237" s="28" t="s">
        <v>228</v>
      </c>
      <c r="E237" s="91" t="s">
        <v>145</v>
      </c>
      <c r="F237" s="90" t="s">
        <v>229</v>
      </c>
      <c r="G237" s="91" t="s">
        <v>100</v>
      </c>
      <c r="H237" s="28" t="s">
        <v>1369</v>
      </c>
      <c r="I237" s="28" t="s">
        <v>219</v>
      </c>
      <c r="J237" s="28" t="s">
        <v>1370</v>
      </c>
      <c r="K237" s="90" t="s">
        <v>1371</v>
      </c>
      <c r="L237" s="92" t="s">
        <v>1372</v>
      </c>
      <c r="M237" s="28" t="s">
        <v>69</v>
      </c>
      <c r="N237" s="93" t="s">
        <v>69</v>
      </c>
      <c r="O237" s="93" t="s">
        <v>69</v>
      </c>
      <c r="P237" s="160" t="s">
        <v>74</v>
      </c>
      <c r="Q237" s="160" t="s">
        <v>80</v>
      </c>
      <c r="R237" s="160" t="s">
        <v>80</v>
      </c>
      <c r="S237" s="160" t="s">
        <v>80</v>
      </c>
      <c r="T237" s="160" t="s">
        <v>80</v>
      </c>
      <c r="U237" s="166" t="s">
        <v>80</v>
      </c>
      <c r="V237" s="160" t="s">
        <v>74</v>
      </c>
      <c r="W237" s="177">
        <v>117390</v>
      </c>
      <c r="X237" s="177">
        <v>0</v>
      </c>
      <c r="Y237" s="177">
        <v>0</v>
      </c>
      <c r="Z237" s="177">
        <v>0</v>
      </c>
      <c r="AA237" s="179">
        <v>12000</v>
      </c>
      <c r="AB237" s="76" t="s">
        <v>1373</v>
      </c>
      <c r="AC237" s="179">
        <v>0</v>
      </c>
      <c r="AD237" s="76" t="s">
        <v>69</v>
      </c>
      <c r="AE237" s="179">
        <v>0</v>
      </c>
      <c r="AF237" s="183">
        <v>12000</v>
      </c>
      <c r="AG237" s="77" t="s">
        <v>1373</v>
      </c>
      <c r="AH237" s="183">
        <v>0</v>
      </c>
      <c r="AI237" s="77" t="s">
        <v>69</v>
      </c>
      <c r="AJ237" s="183">
        <v>0</v>
      </c>
      <c r="AK237" s="187">
        <v>5800</v>
      </c>
      <c r="AL237" s="78" t="s">
        <v>1373</v>
      </c>
      <c r="AM237" s="187">
        <v>0</v>
      </c>
      <c r="AN237" s="78" t="s">
        <v>69</v>
      </c>
      <c r="AO237" s="187">
        <v>0</v>
      </c>
      <c r="AP237" s="191">
        <v>0</v>
      </c>
      <c r="AQ237" s="94" t="s">
        <v>69</v>
      </c>
      <c r="AR237" s="191">
        <v>0</v>
      </c>
      <c r="AS237" s="108" t="s">
        <v>69</v>
      </c>
      <c r="AT237" s="192">
        <v>0</v>
      </c>
      <c r="AU237" s="193">
        <v>0</v>
      </c>
      <c r="AV237" s="109" t="s">
        <v>69</v>
      </c>
      <c r="AW237" s="193">
        <v>0</v>
      </c>
      <c r="AX237" s="109" t="s">
        <v>69</v>
      </c>
      <c r="AY237" s="177">
        <f t="shared" si="10"/>
        <v>147190</v>
      </c>
      <c r="AZ237" s="177">
        <f t="shared" si="11"/>
        <v>0</v>
      </c>
      <c r="BA237" s="93" t="s">
        <v>74</v>
      </c>
      <c r="BB237" s="177">
        <v>0</v>
      </c>
      <c r="BC237" s="177">
        <v>0</v>
      </c>
      <c r="BD237" s="177">
        <v>0</v>
      </c>
      <c r="BE237" s="177">
        <v>0</v>
      </c>
      <c r="BF237" s="177">
        <v>0</v>
      </c>
      <c r="BG237" s="177">
        <v>0</v>
      </c>
    </row>
    <row r="238" spans="1:59" s="89" customFormat="1" ht="47.25" hidden="1" x14ac:dyDescent="0.25">
      <c r="A238" s="28" t="s">
        <v>84</v>
      </c>
      <c r="B238" s="90">
        <v>6</v>
      </c>
      <c r="C238" s="90" t="s">
        <v>1432</v>
      </c>
      <c r="D238" s="28" t="s">
        <v>1513</v>
      </c>
      <c r="E238" s="91" t="s">
        <v>83</v>
      </c>
      <c r="F238" s="90" t="s">
        <v>1514</v>
      </c>
      <c r="G238" s="91" t="s">
        <v>100</v>
      </c>
      <c r="H238" s="28">
        <v>54600</v>
      </c>
      <c r="I238" s="28" t="s">
        <v>663</v>
      </c>
      <c r="J238" s="28" t="s">
        <v>69</v>
      </c>
      <c r="K238" s="90" t="s">
        <v>69</v>
      </c>
      <c r="L238" s="92" t="s">
        <v>69</v>
      </c>
      <c r="M238" s="28" t="s">
        <v>703</v>
      </c>
      <c r="N238" s="93" t="s">
        <v>143</v>
      </c>
      <c r="O238" s="93" t="s">
        <v>143</v>
      </c>
      <c r="P238" s="160" t="s">
        <v>145</v>
      </c>
      <c r="Q238" s="160" t="s">
        <v>766</v>
      </c>
      <c r="R238" s="160" t="s">
        <v>766</v>
      </c>
      <c r="S238" s="160" t="s">
        <v>1515</v>
      </c>
      <c r="T238" s="160" t="s">
        <v>1515</v>
      </c>
      <c r="U238" s="166" t="s">
        <v>73</v>
      </c>
      <c r="V238" s="160" t="s">
        <v>74</v>
      </c>
      <c r="W238" s="177">
        <v>0</v>
      </c>
      <c r="X238" s="177">
        <v>0</v>
      </c>
      <c r="Y238" s="177">
        <v>0</v>
      </c>
      <c r="Z238" s="177">
        <v>0</v>
      </c>
      <c r="AA238" s="179">
        <v>0</v>
      </c>
      <c r="AB238" s="76" t="s">
        <v>69</v>
      </c>
      <c r="AC238" s="179">
        <v>15000</v>
      </c>
      <c r="AD238" s="76" t="s">
        <v>1516</v>
      </c>
      <c r="AE238" s="179">
        <v>0</v>
      </c>
      <c r="AF238" s="183">
        <v>0</v>
      </c>
      <c r="AG238" s="77" t="s">
        <v>69</v>
      </c>
      <c r="AH238" s="183">
        <v>15000</v>
      </c>
      <c r="AI238" s="77" t="s">
        <v>1516</v>
      </c>
      <c r="AJ238" s="183">
        <v>0</v>
      </c>
      <c r="AK238" s="187">
        <v>0</v>
      </c>
      <c r="AL238" s="78" t="s">
        <v>69</v>
      </c>
      <c r="AM238" s="187">
        <v>16000</v>
      </c>
      <c r="AN238" s="78" t="s">
        <v>1516</v>
      </c>
      <c r="AO238" s="187">
        <v>0</v>
      </c>
      <c r="AP238" s="191">
        <v>0</v>
      </c>
      <c r="AQ238" s="94" t="s">
        <v>69</v>
      </c>
      <c r="AR238" s="191">
        <v>16000</v>
      </c>
      <c r="AS238" s="108" t="s">
        <v>1516</v>
      </c>
      <c r="AT238" s="192">
        <v>0</v>
      </c>
      <c r="AU238" s="193">
        <v>0</v>
      </c>
      <c r="AV238" s="109">
        <v>0</v>
      </c>
      <c r="AW238" s="193">
        <v>0</v>
      </c>
      <c r="AX238" s="109" t="s">
        <v>1303</v>
      </c>
      <c r="AY238" s="177">
        <f>W238+Y238+AA238+AF238+AK238+AP238+AU238</f>
        <v>0</v>
      </c>
      <c r="AZ238" s="177">
        <f>X238+Z238+AC238+AE238+AH238+AJ238+AM238+AO238+AR238+AT238+AW238</f>
        <v>62000</v>
      </c>
      <c r="BA238" s="93" t="s">
        <v>74</v>
      </c>
      <c r="BB238" s="177">
        <v>0</v>
      </c>
      <c r="BC238" s="177">
        <v>0</v>
      </c>
      <c r="BD238" s="177">
        <v>0</v>
      </c>
      <c r="BE238" s="177">
        <v>0</v>
      </c>
      <c r="BF238" s="177">
        <v>0</v>
      </c>
      <c r="BG238" s="177">
        <v>0</v>
      </c>
    </row>
    <row r="239" spans="1:59" s="89" customFormat="1" ht="141.75" hidden="1" x14ac:dyDescent="0.25">
      <c r="A239" s="28" t="s">
        <v>87</v>
      </c>
      <c r="B239" s="90">
        <v>1</v>
      </c>
      <c r="C239" s="90" t="s">
        <v>1432</v>
      </c>
      <c r="D239" s="28" t="s">
        <v>98</v>
      </c>
      <c r="E239" s="91" t="s">
        <v>145</v>
      </c>
      <c r="F239" s="90" t="s">
        <v>99</v>
      </c>
      <c r="G239" s="91" t="s">
        <v>100</v>
      </c>
      <c r="H239" s="28">
        <v>11104</v>
      </c>
      <c r="I239" s="28" t="s">
        <v>94</v>
      </c>
      <c r="J239" s="28" t="s">
        <v>69</v>
      </c>
      <c r="K239" s="90" t="s">
        <v>69</v>
      </c>
      <c r="L239" s="92" t="s">
        <v>69</v>
      </c>
      <c r="M239" s="28" t="s">
        <v>101</v>
      </c>
      <c r="N239" s="93" t="s">
        <v>102</v>
      </c>
      <c r="O239" s="93" t="s">
        <v>103</v>
      </c>
      <c r="P239" s="160" t="s">
        <v>74</v>
      </c>
      <c r="Q239" s="160">
        <v>3</v>
      </c>
      <c r="R239" s="160" t="s">
        <v>80</v>
      </c>
      <c r="S239" s="160" t="s">
        <v>80</v>
      </c>
      <c r="T239" s="160" t="s">
        <v>80</v>
      </c>
      <c r="U239" s="166" t="s">
        <v>80</v>
      </c>
      <c r="V239" s="160" t="s">
        <v>74</v>
      </c>
      <c r="W239" s="177">
        <v>0</v>
      </c>
      <c r="X239" s="177">
        <v>15658.86</v>
      </c>
      <c r="Y239" s="177">
        <v>0</v>
      </c>
      <c r="Z239" s="177">
        <v>0</v>
      </c>
      <c r="AA239" s="179">
        <v>0</v>
      </c>
      <c r="AB239" s="76" t="s">
        <v>69</v>
      </c>
      <c r="AC239" s="179">
        <v>3000</v>
      </c>
      <c r="AD239" s="76" t="s">
        <v>104</v>
      </c>
      <c r="AE239" s="179">
        <v>0</v>
      </c>
      <c r="AF239" s="183">
        <v>0</v>
      </c>
      <c r="AG239" s="77" t="s">
        <v>69</v>
      </c>
      <c r="AH239" s="183">
        <v>0</v>
      </c>
      <c r="AI239" s="77" t="s">
        <v>69</v>
      </c>
      <c r="AJ239" s="183">
        <v>0</v>
      </c>
      <c r="AK239" s="187">
        <v>0</v>
      </c>
      <c r="AL239" s="78" t="s">
        <v>69</v>
      </c>
      <c r="AM239" s="187">
        <v>0</v>
      </c>
      <c r="AN239" s="78" t="s">
        <v>69</v>
      </c>
      <c r="AO239" s="187">
        <v>0</v>
      </c>
      <c r="AP239" s="191">
        <v>0</v>
      </c>
      <c r="AQ239" s="94" t="s">
        <v>69</v>
      </c>
      <c r="AR239" s="191">
        <v>0</v>
      </c>
      <c r="AS239" s="108" t="s">
        <v>69</v>
      </c>
      <c r="AT239" s="192">
        <v>0</v>
      </c>
      <c r="AU239" s="193">
        <v>0</v>
      </c>
      <c r="AV239" s="109" t="s">
        <v>69</v>
      </c>
      <c r="AW239" s="193">
        <v>0</v>
      </c>
      <c r="AX239" s="109" t="s">
        <v>69</v>
      </c>
      <c r="AY239" s="177">
        <f>W239+Y239+AA239+AF239+AK239+AP239+AU239</f>
        <v>0</v>
      </c>
      <c r="AZ239" s="177">
        <f>X239+Z239+AC239+AE239+AH239+AJ239+AM239+AO239+AR239+AT239+AW239</f>
        <v>18658.86</v>
      </c>
      <c r="BA239" s="93" t="s">
        <v>74</v>
      </c>
      <c r="BB239" s="177">
        <v>0</v>
      </c>
      <c r="BC239" s="177">
        <v>0</v>
      </c>
      <c r="BD239" s="177">
        <v>0</v>
      </c>
      <c r="BE239" s="177">
        <v>0</v>
      </c>
      <c r="BF239" s="177">
        <v>0</v>
      </c>
      <c r="BG239" s="177">
        <v>0</v>
      </c>
    </row>
    <row r="240" spans="1:59" s="89" customFormat="1" ht="78.75" hidden="1" x14ac:dyDescent="0.25">
      <c r="A240" s="28" t="s">
        <v>84</v>
      </c>
      <c r="B240" s="90">
        <v>1</v>
      </c>
      <c r="C240" s="90" t="s">
        <v>1416</v>
      </c>
      <c r="D240" s="28" t="s">
        <v>115</v>
      </c>
      <c r="E240" s="91" t="s">
        <v>145</v>
      </c>
      <c r="F240" s="90" t="s">
        <v>66</v>
      </c>
      <c r="G240" s="91" t="s">
        <v>67</v>
      </c>
      <c r="H240" s="28">
        <v>11800</v>
      </c>
      <c r="I240" s="28" t="s">
        <v>113</v>
      </c>
      <c r="J240" s="28" t="s">
        <v>69</v>
      </c>
      <c r="K240" s="90" t="s">
        <v>69</v>
      </c>
      <c r="L240" s="92" t="s">
        <v>69</v>
      </c>
      <c r="M240" s="28" t="s">
        <v>70</v>
      </c>
      <c r="N240" s="93" t="s">
        <v>116</v>
      </c>
      <c r="O240" s="93" t="s">
        <v>117</v>
      </c>
      <c r="P240" s="160" t="s">
        <v>74</v>
      </c>
      <c r="Q240" s="160">
        <v>6</v>
      </c>
      <c r="R240" s="160" t="s">
        <v>80</v>
      </c>
      <c r="S240" s="160" t="s">
        <v>80</v>
      </c>
      <c r="T240" s="160" t="s">
        <v>80</v>
      </c>
      <c r="U240" s="166" t="s">
        <v>80</v>
      </c>
      <c r="V240" s="160" t="s">
        <v>74</v>
      </c>
      <c r="W240" s="177">
        <v>0</v>
      </c>
      <c r="X240" s="177">
        <v>2100.65</v>
      </c>
      <c r="Y240" s="177">
        <v>0</v>
      </c>
      <c r="Z240" s="177">
        <v>0</v>
      </c>
      <c r="AA240" s="179">
        <v>0</v>
      </c>
      <c r="AB240" s="76" t="s">
        <v>69</v>
      </c>
      <c r="AC240" s="179">
        <v>1600</v>
      </c>
      <c r="AD240" s="76" t="s">
        <v>118</v>
      </c>
      <c r="AE240" s="179">
        <v>0</v>
      </c>
      <c r="AF240" s="183">
        <v>0</v>
      </c>
      <c r="AG240" s="77" t="s">
        <v>69</v>
      </c>
      <c r="AH240" s="183">
        <v>0</v>
      </c>
      <c r="AI240" s="77" t="s">
        <v>69</v>
      </c>
      <c r="AJ240" s="183">
        <v>0</v>
      </c>
      <c r="AK240" s="187">
        <v>0</v>
      </c>
      <c r="AL240" s="78" t="s">
        <v>69</v>
      </c>
      <c r="AM240" s="187">
        <v>0</v>
      </c>
      <c r="AN240" s="78" t="s">
        <v>69</v>
      </c>
      <c r="AO240" s="187">
        <v>0</v>
      </c>
      <c r="AP240" s="191">
        <v>0</v>
      </c>
      <c r="AQ240" s="94" t="s">
        <v>69</v>
      </c>
      <c r="AR240" s="191">
        <v>0</v>
      </c>
      <c r="AS240" s="108" t="s">
        <v>69</v>
      </c>
      <c r="AT240" s="192">
        <v>0</v>
      </c>
      <c r="AU240" s="193">
        <v>0</v>
      </c>
      <c r="AV240" s="109" t="s">
        <v>69</v>
      </c>
      <c r="AW240" s="193">
        <v>0</v>
      </c>
      <c r="AX240" s="109" t="s">
        <v>69</v>
      </c>
      <c r="AY240" s="177">
        <f>W240+Y240+AA240+AF240+AK240+AP240+AU240</f>
        <v>0</v>
      </c>
      <c r="AZ240" s="177">
        <f>X240+Z240+AC240+AE240+AH240+AJ240+AM240+AO240+AR240+AT240+AW240</f>
        <v>3700.65</v>
      </c>
      <c r="BA240" s="93" t="s">
        <v>74</v>
      </c>
      <c r="BB240" s="177">
        <v>0</v>
      </c>
      <c r="BC240" s="177">
        <v>0</v>
      </c>
      <c r="BD240" s="177">
        <v>0</v>
      </c>
      <c r="BE240" s="177">
        <v>0</v>
      </c>
      <c r="BF240" s="177">
        <v>0</v>
      </c>
      <c r="BG240" s="177">
        <v>0</v>
      </c>
    </row>
    <row r="241" spans="1:59" s="89" customFormat="1" ht="47.25" hidden="1" x14ac:dyDescent="0.25">
      <c r="A241" s="28" t="s">
        <v>87</v>
      </c>
      <c r="B241" s="90">
        <v>1</v>
      </c>
      <c r="C241" s="90" t="s">
        <v>1416</v>
      </c>
      <c r="D241" s="28" t="s">
        <v>93</v>
      </c>
      <c r="E241" s="91" t="s">
        <v>145</v>
      </c>
      <c r="F241" s="90" t="s">
        <v>76</v>
      </c>
      <c r="G241" s="91" t="s">
        <v>67</v>
      </c>
      <c r="H241" s="28">
        <v>11104</v>
      </c>
      <c r="I241" s="28" t="s">
        <v>94</v>
      </c>
      <c r="J241" s="28" t="s">
        <v>69</v>
      </c>
      <c r="K241" s="90" t="s">
        <v>69</v>
      </c>
      <c r="L241" s="92" t="s">
        <v>69</v>
      </c>
      <c r="M241" s="28" t="s">
        <v>77</v>
      </c>
      <c r="N241" s="93" t="s">
        <v>95</v>
      </c>
      <c r="O241" s="93" t="s">
        <v>79</v>
      </c>
      <c r="P241" s="160" t="s">
        <v>74</v>
      </c>
      <c r="Q241" s="160">
        <v>6</v>
      </c>
      <c r="R241" s="160" t="s">
        <v>80</v>
      </c>
      <c r="S241" s="160" t="s">
        <v>80</v>
      </c>
      <c r="T241" s="160" t="s">
        <v>80</v>
      </c>
      <c r="U241" s="166" t="s">
        <v>80</v>
      </c>
      <c r="V241" s="160" t="s">
        <v>74</v>
      </c>
      <c r="W241" s="177">
        <v>0</v>
      </c>
      <c r="X241" s="177">
        <v>0</v>
      </c>
      <c r="Y241" s="177">
        <v>0</v>
      </c>
      <c r="Z241" s="177">
        <v>0</v>
      </c>
      <c r="AA241" s="179">
        <v>0</v>
      </c>
      <c r="AB241" s="76" t="s">
        <v>69</v>
      </c>
      <c r="AC241" s="179">
        <v>5000</v>
      </c>
      <c r="AD241" s="76" t="s">
        <v>1507</v>
      </c>
      <c r="AE241" s="179">
        <v>0</v>
      </c>
      <c r="AF241" s="183">
        <v>0</v>
      </c>
      <c r="AG241" s="77" t="s">
        <v>69</v>
      </c>
      <c r="AH241" s="183">
        <v>0</v>
      </c>
      <c r="AI241" s="77" t="s">
        <v>69</v>
      </c>
      <c r="AJ241" s="183">
        <v>0</v>
      </c>
      <c r="AK241" s="187">
        <v>0</v>
      </c>
      <c r="AL241" s="78" t="s">
        <v>69</v>
      </c>
      <c r="AM241" s="187">
        <v>0</v>
      </c>
      <c r="AN241" s="78" t="s">
        <v>69</v>
      </c>
      <c r="AO241" s="187">
        <v>0</v>
      </c>
      <c r="AP241" s="191">
        <v>0</v>
      </c>
      <c r="AQ241" s="94" t="s">
        <v>69</v>
      </c>
      <c r="AR241" s="191">
        <v>0</v>
      </c>
      <c r="AS241" s="108" t="s">
        <v>69</v>
      </c>
      <c r="AT241" s="192">
        <v>0</v>
      </c>
      <c r="AU241" s="193">
        <v>0</v>
      </c>
      <c r="AV241" s="109" t="s">
        <v>69</v>
      </c>
      <c r="AW241" s="193">
        <v>0</v>
      </c>
      <c r="AX241" s="109" t="s">
        <v>69</v>
      </c>
      <c r="AY241" s="177">
        <f>W241+Y241+AA241+AF241+AK241+AP241+AU241</f>
        <v>0</v>
      </c>
      <c r="AZ241" s="177">
        <f>X241+Z241+AC241+AE241+AH241+AJ241+AM241+AO241+AR241+AT241+AW241</f>
        <v>5000</v>
      </c>
      <c r="BA241" s="93" t="s">
        <v>74</v>
      </c>
      <c r="BB241" s="177">
        <v>0</v>
      </c>
      <c r="BC241" s="177">
        <v>0</v>
      </c>
      <c r="BD241" s="177">
        <v>0</v>
      </c>
      <c r="BE241" s="177">
        <v>0</v>
      </c>
      <c r="BF241" s="177">
        <v>0</v>
      </c>
      <c r="BG241" s="177">
        <v>0</v>
      </c>
    </row>
    <row r="242" spans="1:59" s="45" customFormat="1" ht="15.75" hidden="1" x14ac:dyDescent="0.3">
      <c r="A242" s="31"/>
      <c r="B242" s="31"/>
      <c r="C242" s="31"/>
      <c r="D242" s="31"/>
      <c r="E242" s="31"/>
      <c r="F242" s="31"/>
      <c r="G242" s="31"/>
      <c r="H242" s="31"/>
      <c r="I242" s="31"/>
      <c r="J242" s="31"/>
      <c r="K242" s="31"/>
      <c r="L242" s="31"/>
      <c r="M242" s="31"/>
      <c r="N242" s="31"/>
      <c r="O242" s="97" t="s">
        <v>1405</v>
      </c>
      <c r="P242" s="104"/>
      <c r="Q242" s="104"/>
      <c r="R242" s="104"/>
      <c r="S242" s="104"/>
      <c r="T242" s="104"/>
      <c r="U242" s="125"/>
      <c r="V242" s="104"/>
      <c r="W242" s="27">
        <f t="shared" ref="W242:BG242" si="12">SUM(W5:W241)</f>
        <v>22876997.5</v>
      </c>
      <c r="X242" s="27">
        <f t="shared" si="12"/>
        <v>16805374.020000003</v>
      </c>
      <c r="Y242" s="27">
        <f t="shared" si="12"/>
        <v>92354832.200000003</v>
      </c>
      <c r="Z242" s="27">
        <f t="shared" si="12"/>
        <v>7501033.2800000012</v>
      </c>
      <c r="AA242" s="243">
        <f t="shared" si="12"/>
        <v>3926500</v>
      </c>
      <c r="AB242" s="244">
        <f t="shared" si="12"/>
        <v>0</v>
      </c>
      <c r="AC242" s="243">
        <f t="shared" si="12"/>
        <v>31817100</v>
      </c>
      <c r="AD242" s="244">
        <f t="shared" si="12"/>
        <v>0</v>
      </c>
      <c r="AE242" s="243">
        <f t="shared" si="12"/>
        <v>0</v>
      </c>
      <c r="AF242" s="84">
        <f t="shared" si="12"/>
        <v>30642300</v>
      </c>
      <c r="AG242" s="245">
        <f t="shared" si="12"/>
        <v>0</v>
      </c>
      <c r="AH242" s="84">
        <f t="shared" si="12"/>
        <v>38177000</v>
      </c>
      <c r="AI242" s="245">
        <f t="shared" si="12"/>
        <v>0</v>
      </c>
      <c r="AJ242" s="84">
        <f t="shared" si="12"/>
        <v>0</v>
      </c>
      <c r="AK242" s="86">
        <f t="shared" si="12"/>
        <v>12870600</v>
      </c>
      <c r="AL242" s="246">
        <f t="shared" si="12"/>
        <v>0</v>
      </c>
      <c r="AM242" s="86">
        <f t="shared" si="12"/>
        <v>19537900</v>
      </c>
      <c r="AN242" s="246">
        <f t="shared" si="12"/>
        <v>0</v>
      </c>
      <c r="AO242" s="86">
        <f t="shared" si="12"/>
        <v>0</v>
      </c>
      <c r="AP242" s="87">
        <f t="shared" si="12"/>
        <v>2899000</v>
      </c>
      <c r="AQ242" s="247">
        <f t="shared" si="12"/>
        <v>0</v>
      </c>
      <c r="AR242" s="87">
        <f t="shared" si="12"/>
        <v>7535400</v>
      </c>
      <c r="AS242" s="247">
        <f t="shared" si="12"/>
        <v>0</v>
      </c>
      <c r="AT242" s="87">
        <f t="shared" si="12"/>
        <v>0</v>
      </c>
      <c r="AU242" s="27">
        <f t="shared" si="12"/>
        <v>509000</v>
      </c>
      <c r="AV242" s="136">
        <f t="shared" si="12"/>
        <v>0</v>
      </c>
      <c r="AW242" s="27">
        <f t="shared" si="12"/>
        <v>3874600</v>
      </c>
      <c r="AX242" s="136">
        <f t="shared" si="12"/>
        <v>0</v>
      </c>
      <c r="AY242" s="27">
        <f t="shared" si="12"/>
        <v>166079229.69999999</v>
      </c>
      <c r="AZ242" s="27">
        <f t="shared" si="12"/>
        <v>125248407.29999995</v>
      </c>
      <c r="BA242" s="136">
        <f t="shared" si="12"/>
        <v>0</v>
      </c>
      <c r="BB242" s="27">
        <f t="shared" si="12"/>
        <v>34000</v>
      </c>
      <c r="BC242" s="27">
        <f t="shared" si="12"/>
        <v>572000</v>
      </c>
      <c r="BD242" s="27">
        <f t="shared" si="12"/>
        <v>34000</v>
      </c>
      <c r="BE242" s="27">
        <f t="shared" si="12"/>
        <v>322000</v>
      </c>
      <c r="BF242" s="27">
        <f t="shared" si="12"/>
        <v>250000</v>
      </c>
      <c r="BG242" s="27">
        <f t="shared" si="12"/>
        <v>0</v>
      </c>
    </row>
    <row r="243" spans="1:59" s="45" customFormat="1" ht="15.75" hidden="1" x14ac:dyDescent="0.3">
      <c r="A243" s="31"/>
      <c r="B243" s="31"/>
      <c r="C243" s="31"/>
      <c r="D243" s="31"/>
      <c r="E243" s="31"/>
      <c r="F243" s="31"/>
      <c r="G243" s="31"/>
      <c r="H243" s="31"/>
      <c r="I243" s="31"/>
      <c r="J243" s="31"/>
      <c r="K243" s="31"/>
      <c r="L243" s="31"/>
      <c r="M243" s="31"/>
      <c r="N243" s="31"/>
      <c r="O243" s="97" t="s">
        <v>1425</v>
      </c>
      <c r="P243" s="104"/>
      <c r="Q243" s="104"/>
      <c r="R243" s="104"/>
      <c r="S243" s="104"/>
      <c r="T243" s="104"/>
      <c r="U243" s="125"/>
      <c r="V243" s="104"/>
      <c r="W243" s="27">
        <f ca="1">SUMIF($C$5:W241,"99",W5:W241)</f>
        <v>0</v>
      </c>
      <c r="X243" s="27">
        <f ca="1">SUMIF($C$5:X241,"99",X5:X241)</f>
        <v>2100.65</v>
      </c>
      <c r="Y243" s="27">
        <f ca="1">SUMIF($C$5:Y241,"99",Y5:Y241)</f>
        <v>0</v>
      </c>
      <c r="Z243" s="27">
        <f ca="1">SUMIF($C$5:Z241,"99",Z5:Z241)</f>
        <v>0</v>
      </c>
      <c r="AA243" s="243">
        <f ca="1">SUMIF($C$5:AA241,"99",AA5:AA241)</f>
        <v>0</v>
      </c>
      <c r="AB243" s="244">
        <f ca="1">SUMIF($C$5:AB241,"99",AB5:AB241)</f>
        <v>0</v>
      </c>
      <c r="AC243" s="243">
        <f ca="1">SUMIF($C$5:AC241,"99",AC5:AC241)</f>
        <v>6600</v>
      </c>
      <c r="AD243" s="244">
        <f ca="1">SUMIF($C$5:AD241,"99",AD5:AD241)</f>
        <v>0</v>
      </c>
      <c r="AE243" s="243">
        <f ca="1">SUMIF($C$5:AE241,"99",AE5:AE241)</f>
        <v>0</v>
      </c>
      <c r="AF243" s="84">
        <f ca="1">SUMIF($C$5:AF241,"99",AF5:AF241)</f>
        <v>0</v>
      </c>
      <c r="AG243" s="245">
        <f ca="1">SUMIF($C$5:AG241,"99",AG5:AG241)</f>
        <v>0</v>
      </c>
      <c r="AH243" s="84">
        <f ca="1">SUMIF($C$5:AH241,"99",AH5:AH241)</f>
        <v>0</v>
      </c>
      <c r="AI243" s="245">
        <f ca="1">SUMIF($C$5:AI241,"99",AI5:AI241)</f>
        <v>0</v>
      </c>
      <c r="AJ243" s="84">
        <f ca="1">SUMIF($C$5:AJ241,"99",AJ5:AJ241)</f>
        <v>0</v>
      </c>
      <c r="AK243" s="86">
        <f ca="1">SUMIF($C$5:AK241,"99",AK5:AK241)</f>
        <v>0</v>
      </c>
      <c r="AL243" s="246">
        <f ca="1">SUMIF($C$5:AL241,"99",AL5:AL241)</f>
        <v>0</v>
      </c>
      <c r="AM243" s="86">
        <f ca="1">SUMIF($C$5:AM241,"99",AM5:AM241)</f>
        <v>0</v>
      </c>
      <c r="AN243" s="246">
        <f ca="1">SUMIF($C$5:AN241,"99",AN5:AN241)</f>
        <v>0</v>
      </c>
      <c r="AO243" s="86">
        <f ca="1">SUMIF($C$5:AO241,"99",AO5:AO241)</f>
        <v>0</v>
      </c>
      <c r="AP243" s="87">
        <f ca="1">SUMIF($C$5:AP241,"99",AP5:AP241)</f>
        <v>0</v>
      </c>
      <c r="AQ243" s="247">
        <f ca="1">SUMIF($C$5:AQ241,"99",AQ5:AQ241)</f>
        <v>0</v>
      </c>
      <c r="AR243" s="87">
        <f ca="1">SUMIF($C$5:AR241,"99",AR5:AR241)</f>
        <v>0</v>
      </c>
      <c r="AS243" s="247">
        <f ca="1">SUMIF($C$5:AS241,"99",AS5:AS241)</f>
        <v>0</v>
      </c>
      <c r="AT243" s="87">
        <f ca="1">SUMIF($C$5:AT241,"99",AT5:AT241)</f>
        <v>0</v>
      </c>
      <c r="AU243" s="27">
        <f ca="1">SUMIF($C$5:AU241,"99",AU5:AU241)</f>
        <v>0</v>
      </c>
      <c r="AV243" s="136">
        <f ca="1">SUMIF($C$5:AV241,"99",AV5:AV241)</f>
        <v>0</v>
      </c>
      <c r="AW243" s="27">
        <f ca="1">SUMIF($C$5:AW241,"99",AW5:AW241)</f>
        <v>0</v>
      </c>
      <c r="AX243" s="136">
        <f ca="1">SUMIF($C$5:AX241,"99",AX5:AX241)</f>
        <v>0</v>
      </c>
      <c r="AY243" s="27">
        <f ca="1">SUMIF($C$5:AY241,"99",AY5:AY241)</f>
        <v>0</v>
      </c>
      <c r="AZ243" s="27">
        <f ca="1">SUMIF($C$5:AZ241,"99",AZ5:AZ241)</f>
        <v>8700.65</v>
      </c>
      <c r="BA243" s="136">
        <f ca="1">SUMIF($C$5:BA241,"99",BA5:BA241)</f>
        <v>0</v>
      </c>
      <c r="BB243" s="27">
        <f ca="1">SUMIF($C$5:BB241,"99",BB5:BB241)</f>
        <v>0</v>
      </c>
      <c r="BC243" s="27">
        <f ca="1">SUMIF($C$5:BC241,"99",BC5:BC241)</f>
        <v>0</v>
      </c>
      <c r="BD243" s="27">
        <f ca="1">SUMIF($C$5:BD241,"99",BD5:BD241)</f>
        <v>0</v>
      </c>
      <c r="BE243" s="27">
        <f ca="1">SUMIF($C$5:BE241,"99",BE5:BE241)</f>
        <v>0</v>
      </c>
      <c r="BF243" s="27">
        <f ca="1">SUMIF($C$5:BF241,"99",BF5:BF241)</f>
        <v>0</v>
      </c>
      <c r="BG243" s="27">
        <f ca="1">SUMIF($C$5:BG241,"99",BG5:BG241)</f>
        <v>0</v>
      </c>
    </row>
  </sheetData>
  <autoFilter ref="A4:BL243" xr:uid="{09B27FCE-DF90-4635-8002-4E6BAB408BC5}">
    <filterColumn colId="7">
      <filters>
        <filter val="57100"/>
      </filters>
    </filterColumn>
  </autoFilter>
  <mergeCells count="1">
    <mergeCell ref="A1:C2"/>
  </mergeCells>
  <conditionalFormatting sqref="A240:AZ240 A241:BG241 A123:BG169 A171:BG183 A170:AB170 AE170:BG170 A36:BG121 A5:BG14 A185:BG239 A16:BG34">
    <cfRule type="expression" dxfId="39" priority="28">
      <formula>$C5="99"</formula>
    </cfRule>
  </conditionalFormatting>
  <conditionalFormatting sqref="BB240:BG240">
    <cfRule type="expression" dxfId="38" priority="27">
      <formula>$C240="99"</formula>
    </cfRule>
  </conditionalFormatting>
  <conditionalFormatting sqref="BA240">
    <cfRule type="expression" dxfId="37" priority="13">
      <formula>$C240="99"</formula>
    </cfRule>
  </conditionalFormatting>
  <conditionalFormatting sqref="AC170:AD170">
    <cfRule type="expression" dxfId="36" priority="4">
      <formula>$C170="99"</formula>
    </cfRule>
  </conditionalFormatting>
  <conditionalFormatting sqref="A122:BG122">
    <cfRule type="expression" dxfId="35" priority="1">
      <formula>$C122="99"</formula>
    </cfRule>
  </conditionalFormatting>
  <pageMargins left="0.70866141732283472" right="0.70866141732283472" top="0.78740157480314965" bottom="0.78740157480314965" header="0.31496062992125984" footer="0.31496062992125984"/>
  <pageSetup paperSize="8" scale="40" pageOrder="overThenDown" orientation="landscape" r:id="rId1"/>
  <headerFooter>
    <oddHeader>&amp;C&amp;"Franklin Gothic Book,Fett"Investitionsliste 2025/2026&amp;"Franklin Gothic Book,Standard"
&amp;A&amp;R&amp;"Franklin Gothic Book,Standard"&amp;P/ &amp;N</oddHeader>
  </headerFooter>
  <rowBreaks count="9" manualBreakCount="9">
    <brk id="30" max="58" man="1"/>
    <brk id="55" max="58" man="1"/>
    <brk id="80" max="58" man="1"/>
    <brk id="105" max="58" man="1"/>
    <brk id="129" max="58" man="1"/>
    <brk id="155" max="58" man="1"/>
    <brk id="178" max="58" man="1"/>
    <brk id="203" max="58" man="1"/>
    <brk id="224" max="58" man="1"/>
  </rowBreaks>
  <colBreaks count="1" manualBreakCount="1">
    <brk id="36" max="1048575" man="1"/>
  </colBreaks>
  <ignoredErrors>
    <ignoredError sqref="C10 C11:C12" numberStoredAsText="1"/>
  </ignoredErrors>
  <extLst>
    <ext xmlns:x14="http://schemas.microsoft.com/office/spreadsheetml/2009/9/main" uri="{78C0D931-6437-407d-A8EE-F0AAD7539E65}">
      <x14:conditionalFormattings>
        <x14:conditionalFormatting xmlns:xm="http://schemas.microsoft.com/office/excel/2006/main">
          <x14:cfRule type="expression" priority="5" id="{5BDE3B0F-95EE-4D82-AD9F-10861A29E0C7}">
            <xm:f>'Gesamt (ausgeblendet)'!$C36="99"</xm:f>
            <x14:dxf>
              <fill>
                <patternFill>
                  <bgColor theme="0" tint="-0.14996795556505021"/>
                </patternFill>
              </fill>
            </x14:dxf>
          </x14:cfRule>
          <xm:sqref>A184:BG184 A35:BG35</xm:sqref>
        </x14:conditionalFormatting>
        <x14:conditionalFormatting xmlns:xm="http://schemas.microsoft.com/office/excel/2006/main">
          <x14:cfRule type="expression" priority="51" id="{5BDE3B0F-95EE-4D82-AD9F-10861A29E0C7}">
            <xm:f>'Gesamt (ausgeblendet)'!$C15="99"</xm:f>
            <x14:dxf>
              <fill>
                <patternFill>
                  <bgColor theme="0" tint="-0.14996795556505021"/>
                </patternFill>
              </fill>
            </x14:dxf>
          </x14:cfRule>
          <xm:sqref>A15:BG15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F860A-D9EB-40E6-A8E2-EA411EB680C7}">
  <dimension ref="A1:BL357"/>
  <sheetViews>
    <sheetView topLeftCell="AE1" zoomScale="70" zoomScaleNormal="70" workbookViewId="0">
      <pane ySplit="4" topLeftCell="A87" activePane="bottomLeft" state="frozen"/>
      <selection activeCell="T1" sqref="T1"/>
      <selection pane="bottomLeft" activeCell="BB95" sqref="BB95"/>
    </sheetView>
  </sheetViews>
  <sheetFormatPr baseColWidth="10" defaultColWidth="11.42578125" defaultRowHeight="15.75" x14ac:dyDescent="0.25"/>
  <cols>
    <col min="1" max="1" width="6.85546875" style="1" customWidth="1"/>
    <col min="2" max="2" width="6.85546875" customWidth="1"/>
    <col min="3" max="3" width="6.140625" customWidth="1"/>
    <col min="4" max="4" width="21.5703125" bestFit="1" customWidth="1"/>
    <col min="5" max="5" width="21.5703125" customWidth="1"/>
    <col min="6" max="6" width="40.5703125" customWidth="1"/>
    <col min="7" max="7" width="29.42578125" customWidth="1"/>
    <col min="8" max="8" width="10.5703125" customWidth="1"/>
    <col min="9" max="9" width="32.140625" customWidth="1"/>
    <col min="10" max="10" width="11.85546875" customWidth="1"/>
    <col min="11" max="11" width="18.7109375" customWidth="1"/>
    <col min="12" max="12" width="60.42578125" style="3" customWidth="1"/>
    <col min="13" max="13" width="18.42578125" customWidth="1"/>
    <col min="14" max="14" width="21.85546875" customWidth="1"/>
    <col min="15" max="15" width="59.85546875" customWidth="1"/>
    <col min="16" max="16" width="18.42578125" customWidth="1"/>
    <col min="17" max="20" width="13" customWidth="1"/>
    <col min="21" max="21" width="24.85546875" customWidth="1"/>
    <col min="22" max="22" width="18" customWidth="1"/>
    <col min="23" max="23" width="20.42578125" customWidth="1"/>
    <col min="24" max="24" width="18.7109375" customWidth="1"/>
    <col min="25" max="26" width="19.140625" customWidth="1"/>
    <col min="27" max="27" width="20.42578125" customWidth="1"/>
    <col min="28" max="28" width="55.28515625" customWidth="1"/>
    <col min="29" max="29" width="16.85546875" customWidth="1"/>
    <col min="30" max="30" width="42.85546875" customWidth="1"/>
    <col min="31" max="32" width="15.7109375" style="4" customWidth="1"/>
    <col min="33" max="33" width="15.7109375" customWidth="1"/>
    <col min="34" max="34" width="18.140625" style="4" customWidth="1"/>
    <col min="35" max="35" width="25.140625" customWidth="1"/>
    <col min="36" max="36" width="16" style="134" customWidth="1"/>
    <col min="37" max="37" width="19.5703125" customWidth="1"/>
    <col min="38" max="38" width="11" customWidth="1"/>
    <col min="39" max="39" width="15.5703125" customWidth="1"/>
    <col min="40" max="40" width="45.42578125" customWidth="1"/>
    <col min="41" max="41" width="15.140625" customWidth="1"/>
    <col min="42" max="42" width="14.7109375" customWidth="1"/>
    <col min="43" max="43" width="11.85546875" customWidth="1"/>
    <col min="44" max="44" width="18.7109375" customWidth="1"/>
    <col min="45" max="45" width="31.7109375" customWidth="1"/>
    <col min="46" max="46" width="19" customWidth="1"/>
    <col min="47" max="47" width="19.42578125" customWidth="1"/>
    <col min="48" max="48" width="17.85546875" style="51" customWidth="1"/>
    <col min="49" max="49" width="18.7109375" customWidth="1"/>
    <col min="50" max="50" width="21.140625" customWidth="1"/>
    <col min="51" max="52" width="20.85546875" customWidth="1"/>
    <col min="53" max="53" width="18.28515625" style="51" customWidth="1"/>
    <col min="54" max="54" width="26.5703125" customWidth="1"/>
    <col min="55" max="55" width="15.85546875" bestFit="1" customWidth="1"/>
    <col min="56" max="59" width="17.28515625" bestFit="1" customWidth="1"/>
    <col min="60" max="60" width="62.42578125" style="88" customWidth="1"/>
    <col min="61" max="61" width="44.7109375" style="88" customWidth="1"/>
    <col min="62" max="64" width="11.42578125" style="5"/>
    <col min="65" max="16384" width="11.42578125" style="88"/>
  </cols>
  <sheetData>
    <row r="1" spans="1:64" x14ac:dyDescent="0.25">
      <c r="B1" s="1"/>
      <c r="C1" s="1" t="s">
        <v>0</v>
      </c>
      <c r="D1" s="1"/>
      <c r="E1" s="1"/>
      <c r="G1" s="2"/>
      <c r="H1" t="s">
        <v>1</v>
      </c>
    </row>
    <row r="2" spans="1:64" ht="16.5" thickBot="1" x14ac:dyDescent="0.3">
      <c r="B2" s="1"/>
      <c r="C2" s="1"/>
      <c r="D2" s="1"/>
      <c r="E2" s="1"/>
      <c r="G2" s="6"/>
      <c r="H2" t="s">
        <v>2</v>
      </c>
    </row>
    <row r="3" spans="1:64" s="7" customFormat="1" ht="16.5" thickBot="1" x14ac:dyDescent="0.3">
      <c r="Q3" s="8" t="s">
        <v>3</v>
      </c>
      <c r="R3" s="9"/>
      <c r="S3" s="9"/>
      <c r="T3" s="9"/>
      <c r="U3" s="10"/>
      <c r="V3" s="11"/>
      <c r="W3" s="11"/>
      <c r="X3" s="11"/>
      <c r="Y3" s="11"/>
      <c r="Z3" s="11"/>
      <c r="AA3" s="81" t="s">
        <v>4</v>
      </c>
      <c r="AB3" s="82"/>
      <c r="AC3" s="82"/>
      <c r="AD3" s="82"/>
      <c r="AE3" s="83"/>
      <c r="AF3" s="15" t="s">
        <v>5</v>
      </c>
      <c r="AG3" s="16"/>
      <c r="AH3" s="16"/>
      <c r="AI3" s="16"/>
      <c r="AJ3" s="135"/>
      <c r="AK3" s="64" t="s">
        <v>6</v>
      </c>
      <c r="AL3" s="65"/>
      <c r="AM3" s="65"/>
      <c r="AN3" s="65"/>
      <c r="AO3" s="66"/>
      <c r="AP3" s="68" t="s">
        <v>7</v>
      </c>
      <c r="AQ3" s="69"/>
      <c r="AR3" s="69"/>
      <c r="AS3" s="69"/>
      <c r="AT3" s="70"/>
      <c r="AU3" s="72" t="s">
        <v>8</v>
      </c>
      <c r="AV3" s="167"/>
      <c r="AW3" s="73"/>
      <c r="AX3" s="74"/>
      <c r="AY3" s="17"/>
      <c r="AZ3" s="17"/>
      <c r="BA3" s="79"/>
      <c r="BB3" s="11"/>
      <c r="BC3" s="11"/>
      <c r="BD3" s="11"/>
      <c r="BE3" s="11"/>
      <c r="BF3" s="11"/>
      <c r="BG3" s="11"/>
      <c r="BJ3" s="5"/>
      <c r="BK3" s="5"/>
      <c r="BL3" s="5"/>
    </row>
    <row r="4" spans="1:64" s="5" customFormat="1" ht="70.150000000000006" customHeight="1" thickBot="1" x14ac:dyDescent="0.3">
      <c r="A4" s="18" t="s">
        <v>9</v>
      </c>
      <c r="B4" s="18" t="s">
        <v>10</v>
      </c>
      <c r="C4" s="18" t="s">
        <v>11</v>
      </c>
      <c r="D4" s="19" t="s">
        <v>12</v>
      </c>
      <c r="E4" s="19" t="s">
        <v>13</v>
      </c>
      <c r="F4" s="19" t="s">
        <v>14</v>
      </c>
      <c r="G4" s="19" t="s">
        <v>15</v>
      </c>
      <c r="H4" s="20" t="s">
        <v>16</v>
      </c>
      <c r="I4" s="19" t="s">
        <v>17</v>
      </c>
      <c r="J4" s="21" t="s">
        <v>18</v>
      </c>
      <c r="K4" s="20" t="s">
        <v>19</v>
      </c>
      <c r="L4" s="22" t="s">
        <v>20</v>
      </c>
      <c r="M4" s="21" t="s">
        <v>21</v>
      </c>
      <c r="N4" s="21" t="s">
        <v>22</v>
      </c>
      <c r="O4" s="22" t="s">
        <v>23</v>
      </c>
      <c r="P4" s="22" t="s">
        <v>24</v>
      </c>
      <c r="Q4" s="139" t="s">
        <v>25</v>
      </c>
      <c r="R4" s="139" t="s">
        <v>26</v>
      </c>
      <c r="S4" s="139" t="s">
        <v>27</v>
      </c>
      <c r="T4" s="139" t="s">
        <v>28</v>
      </c>
      <c r="U4" s="140" t="s">
        <v>29</v>
      </c>
      <c r="V4" s="141" t="s">
        <v>30</v>
      </c>
      <c r="W4" s="141" t="s">
        <v>31</v>
      </c>
      <c r="X4" s="141" t="s">
        <v>32</v>
      </c>
      <c r="Y4" s="141" t="s">
        <v>33</v>
      </c>
      <c r="Z4" s="141" t="s">
        <v>34</v>
      </c>
      <c r="AA4" s="142" t="s">
        <v>35</v>
      </c>
      <c r="AB4" s="143" t="s">
        <v>36</v>
      </c>
      <c r="AC4" s="143" t="s">
        <v>37</v>
      </c>
      <c r="AD4" s="144" t="s">
        <v>36</v>
      </c>
      <c r="AE4" s="145" t="s">
        <v>38</v>
      </c>
      <c r="AF4" s="146" t="s">
        <v>39</v>
      </c>
      <c r="AG4" s="147" t="s">
        <v>40</v>
      </c>
      <c r="AH4" s="146" t="s">
        <v>41</v>
      </c>
      <c r="AI4" s="147" t="s">
        <v>40</v>
      </c>
      <c r="AJ4" s="148" t="s">
        <v>42</v>
      </c>
      <c r="AK4" s="85" t="s">
        <v>43</v>
      </c>
      <c r="AL4" s="85" t="s">
        <v>44</v>
      </c>
      <c r="AM4" s="85" t="s">
        <v>45</v>
      </c>
      <c r="AN4" s="85" t="s">
        <v>44</v>
      </c>
      <c r="AO4" s="149" t="s">
        <v>46</v>
      </c>
      <c r="AP4" s="150" t="s">
        <v>47</v>
      </c>
      <c r="AQ4" s="150" t="s">
        <v>48</v>
      </c>
      <c r="AR4" s="150" t="s">
        <v>49</v>
      </c>
      <c r="AS4" s="150" t="s">
        <v>48</v>
      </c>
      <c r="AT4" s="150" t="s">
        <v>50</v>
      </c>
      <c r="AU4" s="151" t="s">
        <v>51</v>
      </c>
      <c r="AV4" s="151" t="s">
        <v>52</v>
      </c>
      <c r="AW4" s="151" t="s">
        <v>53</v>
      </c>
      <c r="AX4" s="151" t="s">
        <v>52</v>
      </c>
      <c r="AY4" s="152" t="s">
        <v>54</v>
      </c>
      <c r="AZ4" s="152" t="s">
        <v>55</v>
      </c>
      <c r="BA4" s="141" t="s">
        <v>56</v>
      </c>
      <c r="BB4" s="141" t="s">
        <v>57</v>
      </c>
      <c r="BC4" s="141" t="s">
        <v>58</v>
      </c>
      <c r="BD4" s="141" t="s">
        <v>59</v>
      </c>
      <c r="BE4" s="141" t="s">
        <v>60</v>
      </c>
      <c r="BF4" s="141" t="s">
        <v>61</v>
      </c>
      <c r="BG4" s="25" t="s">
        <v>62</v>
      </c>
    </row>
    <row r="5" spans="1:64" s="89" customFormat="1" ht="47.25" x14ac:dyDescent="0.25">
      <c r="A5" s="28" t="s">
        <v>84</v>
      </c>
      <c r="B5" s="90">
        <v>5</v>
      </c>
      <c r="C5" s="90" t="s">
        <v>1432</v>
      </c>
      <c r="D5" s="28" t="s">
        <v>1290</v>
      </c>
      <c r="E5" s="91" t="s">
        <v>145</v>
      </c>
      <c r="F5" s="90" t="s">
        <v>1291</v>
      </c>
      <c r="G5" s="91" t="s">
        <v>100</v>
      </c>
      <c r="H5" s="28">
        <v>51103</v>
      </c>
      <c r="I5" s="28" t="s">
        <v>1275</v>
      </c>
      <c r="J5" s="28" t="s">
        <v>1292</v>
      </c>
      <c r="K5" s="90" t="s">
        <v>1293</v>
      </c>
      <c r="L5" s="92" t="s">
        <v>1502</v>
      </c>
      <c r="M5" s="28" t="s">
        <v>69</v>
      </c>
      <c r="N5" s="93" t="s">
        <v>69</v>
      </c>
      <c r="O5" s="93" t="s">
        <v>69</v>
      </c>
      <c r="P5" s="93" t="s">
        <v>74</v>
      </c>
      <c r="Q5" s="93" t="s">
        <v>80</v>
      </c>
      <c r="R5" s="93" t="s">
        <v>80</v>
      </c>
      <c r="S5" s="93" t="s">
        <v>80</v>
      </c>
      <c r="T5" s="93" t="s">
        <v>80</v>
      </c>
      <c r="U5" s="99" t="s">
        <v>80</v>
      </c>
      <c r="V5" s="93" t="s">
        <v>74</v>
      </c>
      <c r="W5" s="177">
        <v>0</v>
      </c>
      <c r="X5" s="177">
        <v>0</v>
      </c>
      <c r="Y5" s="177">
        <v>0</v>
      </c>
      <c r="Z5" s="177">
        <v>0</v>
      </c>
      <c r="AA5" s="179">
        <f>50000+25000</f>
        <v>75000</v>
      </c>
      <c r="AB5" s="76" t="s">
        <v>1524</v>
      </c>
      <c r="AC5" s="179">
        <v>0</v>
      </c>
      <c r="AD5" s="76" t="s">
        <v>69</v>
      </c>
      <c r="AE5" s="179">
        <v>0</v>
      </c>
      <c r="AF5" s="183">
        <v>0</v>
      </c>
      <c r="AG5" s="77" t="s">
        <v>69</v>
      </c>
      <c r="AH5" s="183">
        <v>0</v>
      </c>
      <c r="AI5" s="77" t="s">
        <v>69</v>
      </c>
      <c r="AJ5" s="183">
        <v>0</v>
      </c>
      <c r="AK5" s="187">
        <v>0</v>
      </c>
      <c r="AL5" s="78" t="s">
        <v>69</v>
      </c>
      <c r="AM5" s="187">
        <v>0</v>
      </c>
      <c r="AN5" s="78" t="s">
        <v>69</v>
      </c>
      <c r="AO5" s="187">
        <v>0</v>
      </c>
      <c r="AP5" s="191">
        <v>0</v>
      </c>
      <c r="AQ5" s="94" t="s">
        <v>69</v>
      </c>
      <c r="AR5" s="191">
        <v>0</v>
      </c>
      <c r="AS5" s="108" t="s">
        <v>69</v>
      </c>
      <c r="AT5" s="192">
        <v>0</v>
      </c>
      <c r="AU5" s="193">
        <v>0</v>
      </c>
      <c r="AV5" s="109" t="s">
        <v>69</v>
      </c>
      <c r="AW5" s="193">
        <v>0</v>
      </c>
      <c r="AX5" s="109" t="s">
        <v>69</v>
      </c>
      <c r="AY5" s="177">
        <f t="shared" ref="AY5:AY69" si="0">W5+Y5+AA5+AF5+AK5+AP5+AU5</f>
        <v>75000</v>
      </c>
      <c r="AZ5" s="177">
        <f t="shared" ref="AZ5:AZ69" si="1">X5+Z5+AC5+AE5+AH5+AJ5+AM5+AO5+AR5+AT5+AW5</f>
        <v>0</v>
      </c>
      <c r="BA5" s="93" t="s">
        <v>74</v>
      </c>
      <c r="BB5" s="177">
        <v>0</v>
      </c>
      <c r="BC5" s="177">
        <v>0</v>
      </c>
      <c r="BD5" s="177">
        <v>0</v>
      </c>
      <c r="BE5" s="177">
        <v>0</v>
      </c>
      <c r="BF5" s="177">
        <v>0</v>
      </c>
      <c r="BG5" s="177">
        <v>0</v>
      </c>
    </row>
    <row r="6" spans="1:64" s="89" customFormat="1" ht="299.25" x14ac:dyDescent="0.25">
      <c r="A6" s="28" t="s">
        <v>84</v>
      </c>
      <c r="B6" s="90">
        <v>5</v>
      </c>
      <c r="C6" s="90">
        <v>1</v>
      </c>
      <c r="D6" s="28" t="s">
        <v>1290</v>
      </c>
      <c r="E6" s="91" t="s">
        <v>145</v>
      </c>
      <c r="F6" s="90" t="s">
        <v>1291</v>
      </c>
      <c r="G6" s="91" t="s">
        <v>100</v>
      </c>
      <c r="H6" s="28">
        <v>51103</v>
      </c>
      <c r="I6" s="28" t="s">
        <v>1275</v>
      </c>
      <c r="J6" s="28" t="s">
        <v>1292</v>
      </c>
      <c r="K6" s="90" t="s">
        <v>1294</v>
      </c>
      <c r="L6" s="92" t="s">
        <v>1503</v>
      </c>
      <c r="M6" s="28" t="s">
        <v>69</v>
      </c>
      <c r="N6" s="93" t="s">
        <v>69</v>
      </c>
      <c r="O6" s="93" t="s">
        <v>69</v>
      </c>
      <c r="P6" s="93" t="s">
        <v>74</v>
      </c>
      <c r="Q6" s="93" t="s">
        <v>80</v>
      </c>
      <c r="R6" s="93" t="s">
        <v>80</v>
      </c>
      <c r="S6" s="93" t="s">
        <v>80</v>
      </c>
      <c r="T6" s="93" t="s">
        <v>80</v>
      </c>
      <c r="U6" s="99" t="s">
        <v>80</v>
      </c>
      <c r="V6" s="93" t="s">
        <v>74</v>
      </c>
      <c r="W6" s="177">
        <v>0</v>
      </c>
      <c r="X6" s="177">
        <v>0</v>
      </c>
      <c r="Y6" s="177">
        <v>0</v>
      </c>
      <c r="Z6" s="177">
        <v>0</v>
      </c>
      <c r="AA6" s="179">
        <f>15400+6500+11100+101400+25600+211000+86700+21800+158600+37200+90700+3400+146800+56800+59700+33300+97100+137900</f>
        <v>1301000</v>
      </c>
      <c r="AB6" s="76" t="s">
        <v>1525</v>
      </c>
      <c r="AC6" s="179">
        <v>0</v>
      </c>
      <c r="AD6" s="76" t="s">
        <v>69</v>
      </c>
      <c r="AE6" s="179">
        <v>0</v>
      </c>
      <c r="AF6" s="183">
        <v>0</v>
      </c>
      <c r="AG6" s="77" t="s">
        <v>69</v>
      </c>
      <c r="AH6" s="183">
        <v>0</v>
      </c>
      <c r="AI6" s="77" t="s">
        <v>69</v>
      </c>
      <c r="AJ6" s="183">
        <v>0</v>
      </c>
      <c r="AK6" s="187">
        <v>0</v>
      </c>
      <c r="AL6" s="78" t="s">
        <v>69</v>
      </c>
      <c r="AM6" s="187">
        <v>0</v>
      </c>
      <c r="AN6" s="78" t="s">
        <v>69</v>
      </c>
      <c r="AO6" s="187">
        <v>0</v>
      </c>
      <c r="AP6" s="191">
        <v>0</v>
      </c>
      <c r="AQ6" s="94" t="s">
        <v>69</v>
      </c>
      <c r="AR6" s="191">
        <v>0</v>
      </c>
      <c r="AS6" s="108" t="s">
        <v>69</v>
      </c>
      <c r="AT6" s="192">
        <v>0</v>
      </c>
      <c r="AU6" s="193">
        <v>0</v>
      </c>
      <c r="AV6" s="109" t="s">
        <v>69</v>
      </c>
      <c r="AW6" s="193">
        <v>0</v>
      </c>
      <c r="AX6" s="109" t="s">
        <v>69</v>
      </c>
      <c r="AY6" s="177">
        <f t="shared" si="0"/>
        <v>1301000</v>
      </c>
      <c r="AZ6" s="177">
        <f t="shared" si="1"/>
        <v>0</v>
      </c>
      <c r="BA6" s="93" t="s">
        <v>74</v>
      </c>
      <c r="BB6" s="177">
        <v>0</v>
      </c>
      <c r="BC6" s="177">
        <v>0</v>
      </c>
      <c r="BD6" s="177">
        <v>0</v>
      </c>
      <c r="BE6" s="177">
        <v>0</v>
      </c>
      <c r="BF6" s="177">
        <v>0</v>
      </c>
      <c r="BG6" s="177">
        <v>0</v>
      </c>
    </row>
    <row r="7" spans="1:64" s="89" customFormat="1" ht="31.5" x14ac:dyDescent="0.25">
      <c r="A7" s="28" t="s">
        <v>84</v>
      </c>
      <c r="B7" s="90">
        <v>9</v>
      </c>
      <c r="C7" s="90">
        <v>1</v>
      </c>
      <c r="D7" s="28" t="s">
        <v>453</v>
      </c>
      <c r="E7" s="91" t="s">
        <v>145</v>
      </c>
      <c r="F7" s="90" t="s">
        <v>454</v>
      </c>
      <c r="G7" s="91" t="s">
        <v>100</v>
      </c>
      <c r="H7" s="28">
        <v>21503</v>
      </c>
      <c r="I7" s="28" t="s">
        <v>455</v>
      </c>
      <c r="J7" s="28" t="s">
        <v>69</v>
      </c>
      <c r="K7" s="90" t="s">
        <v>69</v>
      </c>
      <c r="L7" s="92" t="s">
        <v>69</v>
      </c>
      <c r="M7" s="28" t="s">
        <v>140</v>
      </c>
      <c r="N7" s="93" t="s">
        <v>456</v>
      </c>
      <c r="O7" s="93" t="s">
        <v>457</v>
      </c>
      <c r="P7" s="93" t="s">
        <v>74</v>
      </c>
      <c r="Q7" s="93" t="s">
        <v>80</v>
      </c>
      <c r="R7" s="93" t="s">
        <v>80</v>
      </c>
      <c r="S7" s="93">
        <v>8</v>
      </c>
      <c r="T7" s="93" t="s">
        <v>80</v>
      </c>
      <c r="U7" s="99" t="s">
        <v>80</v>
      </c>
      <c r="V7" s="93" t="s">
        <v>145</v>
      </c>
      <c r="W7" s="177">
        <v>0</v>
      </c>
      <c r="X7" s="177">
        <v>1746010.58</v>
      </c>
      <c r="Y7" s="177">
        <v>0</v>
      </c>
      <c r="Z7" s="177">
        <v>14512462.220000001</v>
      </c>
      <c r="AA7" s="179">
        <v>0</v>
      </c>
      <c r="AB7" s="76" t="s">
        <v>69</v>
      </c>
      <c r="AC7" s="179">
        <v>7830000</v>
      </c>
      <c r="AD7" s="76" t="s">
        <v>458</v>
      </c>
      <c r="AE7" s="179">
        <v>50000</v>
      </c>
      <c r="AF7" s="183">
        <v>0</v>
      </c>
      <c r="AG7" s="77" t="s">
        <v>69</v>
      </c>
      <c r="AH7" s="183">
        <v>13050000</v>
      </c>
      <c r="AI7" s="77" t="s">
        <v>458</v>
      </c>
      <c r="AJ7" s="183">
        <v>50000</v>
      </c>
      <c r="AK7" s="187">
        <v>0</v>
      </c>
      <c r="AL7" s="78" t="s">
        <v>69</v>
      </c>
      <c r="AM7" s="187">
        <v>4922500</v>
      </c>
      <c r="AN7" s="78" t="s">
        <v>458</v>
      </c>
      <c r="AO7" s="187">
        <v>50000</v>
      </c>
      <c r="AP7" s="191">
        <v>0</v>
      </c>
      <c r="AQ7" s="94" t="s">
        <v>69</v>
      </c>
      <c r="AR7" s="191">
        <v>0</v>
      </c>
      <c r="AS7" s="108" t="s">
        <v>69</v>
      </c>
      <c r="AT7" s="192">
        <v>50000</v>
      </c>
      <c r="AU7" s="193">
        <v>0</v>
      </c>
      <c r="AV7" s="109" t="s">
        <v>69</v>
      </c>
      <c r="AW7" s="193">
        <v>0</v>
      </c>
      <c r="AX7" s="109" t="s">
        <v>69</v>
      </c>
      <c r="AY7" s="177">
        <f t="shared" si="0"/>
        <v>0</v>
      </c>
      <c r="AZ7" s="177">
        <f t="shared" si="1"/>
        <v>42260972.799999997</v>
      </c>
      <c r="BA7" s="93" t="s">
        <v>145</v>
      </c>
      <c r="BB7" s="177">
        <v>12988000</v>
      </c>
      <c r="BC7" s="177">
        <f>284000-112000</f>
        <v>172000</v>
      </c>
      <c r="BD7" s="177">
        <v>8955000</v>
      </c>
      <c r="BE7" s="177">
        <v>4205000</v>
      </c>
      <c r="BF7" s="177">
        <v>0</v>
      </c>
      <c r="BG7" s="177">
        <v>0</v>
      </c>
      <c r="BH7" s="250"/>
    </row>
    <row r="8" spans="1:64" s="89" customFormat="1" ht="78.75" x14ac:dyDescent="0.25">
      <c r="A8" s="28" t="s">
        <v>84</v>
      </c>
      <c r="B8" s="90">
        <v>4</v>
      </c>
      <c r="C8" s="90">
        <v>1</v>
      </c>
      <c r="D8" s="28" t="s">
        <v>453</v>
      </c>
      <c r="E8" s="91" t="s">
        <v>145</v>
      </c>
      <c r="F8" s="90" t="s">
        <v>454</v>
      </c>
      <c r="G8" s="91" t="s">
        <v>100</v>
      </c>
      <c r="H8" s="28">
        <v>42420</v>
      </c>
      <c r="I8" s="28" t="s">
        <v>459</v>
      </c>
      <c r="J8" s="28">
        <v>23310000</v>
      </c>
      <c r="K8" s="90" t="s">
        <v>460</v>
      </c>
      <c r="L8" s="92" t="s">
        <v>461</v>
      </c>
      <c r="M8" s="28" t="s">
        <v>140</v>
      </c>
      <c r="N8" s="93" t="s">
        <v>462</v>
      </c>
      <c r="O8" s="93" t="s">
        <v>463</v>
      </c>
      <c r="P8" s="93" t="s">
        <v>74</v>
      </c>
      <c r="Q8" s="93" t="s">
        <v>80</v>
      </c>
      <c r="R8" s="93" t="s">
        <v>80</v>
      </c>
      <c r="S8" s="93">
        <v>8</v>
      </c>
      <c r="T8" s="93" t="s">
        <v>80</v>
      </c>
      <c r="U8" s="99" t="s">
        <v>80</v>
      </c>
      <c r="V8" s="93" t="s">
        <v>145</v>
      </c>
      <c r="W8" s="177">
        <v>0</v>
      </c>
      <c r="X8" s="177">
        <v>0</v>
      </c>
      <c r="Y8" s="177">
        <v>0</v>
      </c>
      <c r="Z8" s="177">
        <v>0</v>
      </c>
      <c r="AA8" s="179">
        <v>1500000</v>
      </c>
      <c r="AB8" s="76" t="s">
        <v>464</v>
      </c>
      <c r="AC8" s="179">
        <v>4620000</v>
      </c>
      <c r="AD8" s="76" t="s">
        <v>458</v>
      </c>
      <c r="AE8" s="179">
        <v>50000</v>
      </c>
      <c r="AF8" s="183">
        <v>3000000</v>
      </c>
      <c r="AG8" s="77" t="s">
        <v>464</v>
      </c>
      <c r="AH8" s="183">
        <v>7840000</v>
      </c>
      <c r="AI8" s="77" t="s">
        <v>458</v>
      </c>
      <c r="AJ8" s="183">
        <v>50000</v>
      </c>
      <c r="AK8" s="187">
        <v>2500000</v>
      </c>
      <c r="AL8" s="78" t="s">
        <v>464</v>
      </c>
      <c r="AM8" s="187">
        <v>3126000</v>
      </c>
      <c r="AN8" s="78" t="s">
        <v>458</v>
      </c>
      <c r="AO8" s="187">
        <v>50000</v>
      </c>
      <c r="AP8" s="191">
        <v>0</v>
      </c>
      <c r="AQ8" s="94" t="s">
        <v>69</v>
      </c>
      <c r="AR8" s="191">
        <v>0</v>
      </c>
      <c r="AS8" s="94" t="s">
        <v>69</v>
      </c>
      <c r="AT8" s="192">
        <v>50000</v>
      </c>
      <c r="AU8" s="193">
        <v>0</v>
      </c>
      <c r="AV8" s="109" t="s">
        <v>69</v>
      </c>
      <c r="AW8" s="193">
        <v>0</v>
      </c>
      <c r="AX8" s="109" t="s">
        <v>69</v>
      </c>
      <c r="AY8" s="177">
        <f t="shared" si="0"/>
        <v>7000000</v>
      </c>
      <c r="AZ8" s="177">
        <f t="shared" si="1"/>
        <v>15786000</v>
      </c>
      <c r="BA8" s="93" t="s">
        <v>145</v>
      </c>
      <c r="BB8" s="177">
        <v>7930000</v>
      </c>
      <c r="BC8" s="177">
        <f>173000-68000</f>
        <v>105000</v>
      </c>
      <c r="BD8" s="177">
        <v>5470000</v>
      </c>
      <c r="BE8" s="177">
        <v>2565000</v>
      </c>
      <c r="BF8" s="177">
        <v>0</v>
      </c>
      <c r="BG8" s="177">
        <v>0</v>
      </c>
      <c r="BH8" s="250"/>
    </row>
    <row r="9" spans="1:64" s="89" customFormat="1" ht="47.25" x14ac:dyDescent="0.25">
      <c r="A9" s="28" t="s">
        <v>84</v>
      </c>
      <c r="B9" s="90">
        <v>4</v>
      </c>
      <c r="C9" s="90">
        <v>1</v>
      </c>
      <c r="D9" s="28" t="s">
        <v>453</v>
      </c>
      <c r="E9" s="91" t="s">
        <v>145</v>
      </c>
      <c r="F9" s="90" t="s">
        <v>454</v>
      </c>
      <c r="G9" s="91" t="s">
        <v>100</v>
      </c>
      <c r="H9" s="28">
        <v>42420</v>
      </c>
      <c r="I9" s="28" t="s">
        <v>459</v>
      </c>
      <c r="J9" s="28" t="s">
        <v>69</v>
      </c>
      <c r="K9" s="90" t="s">
        <v>69</v>
      </c>
      <c r="L9" s="92" t="s">
        <v>69</v>
      </c>
      <c r="M9" s="28" t="s">
        <v>466</v>
      </c>
      <c r="N9" s="93" t="s">
        <v>1071</v>
      </c>
      <c r="O9" s="93" t="s">
        <v>1072</v>
      </c>
      <c r="P9" s="93" t="s">
        <v>74</v>
      </c>
      <c r="Q9" s="93" t="s">
        <v>80</v>
      </c>
      <c r="R9" s="93" t="s">
        <v>80</v>
      </c>
      <c r="S9" s="93">
        <v>8</v>
      </c>
      <c r="T9" s="93" t="s">
        <v>80</v>
      </c>
      <c r="U9" s="99" t="s">
        <v>80</v>
      </c>
      <c r="V9" s="93" t="s">
        <v>145</v>
      </c>
      <c r="W9" s="177">
        <v>0</v>
      </c>
      <c r="X9" s="177">
        <v>3010.98</v>
      </c>
      <c r="Y9" s="177">
        <v>0</v>
      </c>
      <c r="Z9" s="177">
        <v>24689.02</v>
      </c>
      <c r="AA9" s="179">
        <v>0</v>
      </c>
      <c r="AB9" s="76" t="s">
        <v>69</v>
      </c>
      <c r="AC9" s="179">
        <v>1600</v>
      </c>
      <c r="AD9" s="76" t="s">
        <v>1073</v>
      </c>
      <c r="AE9" s="179">
        <v>10000</v>
      </c>
      <c r="AF9" s="183">
        <v>0</v>
      </c>
      <c r="AG9" s="77" t="s">
        <v>69</v>
      </c>
      <c r="AH9" s="183">
        <v>37400</v>
      </c>
      <c r="AI9" s="77" t="s">
        <v>1074</v>
      </c>
      <c r="AJ9" s="183">
        <v>10000</v>
      </c>
      <c r="AK9" s="187">
        <v>0</v>
      </c>
      <c r="AL9" s="78" t="s">
        <v>69</v>
      </c>
      <c r="AM9" s="187">
        <v>149300</v>
      </c>
      <c r="AN9" s="78" t="s">
        <v>1074</v>
      </c>
      <c r="AO9" s="187">
        <v>10000</v>
      </c>
      <c r="AP9" s="191">
        <v>0</v>
      </c>
      <c r="AQ9" s="94" t="s">
        <v>69</v>
      </c>
      <c r="AR9" s="191">
        <v>0</v>
      </c>
      <c r="AS9" s="108" t="s">
        <v>69</v>
      </c>
      <c r="AT9" s="192">
        <v>0</v>
      </c>
      <c r="AU9" s="193">
        <v>0</v>
      </c>
      <c r="AV9" s="109" t="s">
        <v>69</v>
      </c>
      <c r="AW9" s="193">
        <v>0</v>
      </c>
      <c r="AX9" s="109" t="s">
        <v>69</v>
      </c>
      <c r="AY9" s="177">
        <f t="shared" si="0"/>
        <v>0</v>
      </c>
      <c r="AZ9" s="177">
        <f t="shared" si="1"/>
        <v>246000</v>
      </c>
      <c r="BA9" s="93" t="s">
        <v>145</v>
      </c>
      <c r="BB9" s="177">
        <v>0</v>
      </c>
      <c r="BC9" s="177">
        <v>184300</v>
      </c>
      <c r="BD9" s="177">
        <v>0</v>
      </c>
      <c r="BE9" s="177">
        <v>184300</v>
      </c>
      <c r="BF9" s="177">
        <v>0</v>
      </c>
      <c r="BG9" s="177">
        <v>0</v>
      </c>
      <c r="BH9" s="250"/>
    </row>
    <row r="10" spans="1:64" s="89" customFormat="1" ht="31.5" x14ac:dyDescent="0.25">
      <c r="A10" s="28" t="s">
        <v>84</v>
      </c>
      <c r="B10" s="90">
        <v>5</v>
      </c>
      <c r="C10" s="90">
        <v>1</v>
      </c>
      <c r="D10" s="28" t="s">
        <v>453</v>
      </c>
      <c r="E10" s="91" t="s">
        <v>145</v>
      </c>
      <c r="F10" s="90" t="s">
        <v>454</v>
      </c>
      <c r="G10" s="91" t="s">
        <v>100</v>
      </c>
      <c r="H10" s="28">
        <v>51103</v>
      </c>
      <c r="I10" s="28" t="s">
        <v>1275</v>
      </c>
      <c r="J10" s="28" t="s">
        <v>69</v>
      </c>
      <c r="K10" s="90" t="s">
        <v>69</v>
      </c>
      <c r="L10" s="92" t="s">
        <v>69</v>
      </c>
      <c r="M10" s="28" t="s">
        <v>1292</v>
      </c>
      <c r="N10" s="93" t="s">
        <v>1313</v>
      </c>
      <c r="O10" s="93" t="s">
        <v>1314</v>
      </c>
      <c r="P10" s="93" t="s">
        <v>74</v>
      </c>
      <c r="Q10" s="93" t="s">
        <v>80</v>
      </c>
      <c r="R10" s="93" t="s">
        <v>80</v>
      </c>
      <c r="S10" s="93">
        <v>9</v>
      </c>
      <c r="T10" s="93" t="s">
        <v>80</v>
      </c>
      <c r="U10" s="99" t="s">
        <v>80</v>
      </c>
      <c r="V10" s="93" t="s">
        <v>74</v>
      </c>
      <c r="W10" s="177">
        <v>0</v>
      </c>
      <c r="X10" s="177">
        <v>0</v>
      </c>
      <c r="Y10" s="177">
        <v>0</v>
      </c>
      <c r="Z10" s="177">
        <v>0</v>
      </c>
      <c r="AA10" s="179">
        <v>0</v>
      </c>
      <c r="AB10" s="76" t="s">
        <v>69</v>
      </c>
      <c r="AC10" s="179">
        <v>0</v>
      </c>
      <c r="AD10" s="76" t="s">
        <v>69</v>
      </c>
      <c r="AE10" s="179">
        <v>0</v>
      </c>
      <c r="AF10" s="183" t="s">
        <v>1303</v>
      </c>
      <c r="AG10" s="77" t="s">
        <v>69</v>
      </c>
      <c r="AH10" s="183">
        <v>3750000</v>
      </c>
      <c r="AI10" s="77" t="s">
        <v>1312</v>
      </c>
      <c r="AJ10" s="183">
        <v>0</v>
      </c>
      <c r="AK10" s="187">
        <v>0</v>
      </c>
      <c r="AL10" s="78" t="s">
        <v>69</v>
      </c>
      <c r="AM10" s="187">
        <v>1000000</v>
      </c>
      <c r="AN10" s="78" t="s">
        <v>1312</v>
      </c>
      <c r="AO10" s="187">
        <v>0</v>
      </c>
      <c r="AP10" s="191">
        <v>0</v>
      </c>
      <c r="AQ10" s="94" t="s">
        <v>69</v>
      </c>
      <c r="AR10" s="191">
        <v>0</v>
      </c>
      <c r="AS10" s="108" t="s">
        <v>69</v>
      </c>
      <c r="AT10" s="192">
        <v>0</v>
      </c>
      <c r="AU10" s="193">
        <v>0</v>
      </c>
      <c r="AV10" s="109" t="s">
        <v>69</v>
      </c>
      <c r="AW10" s="193">
        <v>0</v>
      </c>
      <c r="AX10" s="109" t="s">
        <v>69</v>
      </c>
      <c r="AY10" s="177">
        <f t="shared" si="0"/>
        <v>0</v>
      </c>
      <c r="AZ10" s="177">
        <f t="shared" si="1"/>
        <v>4750000</v>
      </c>
      <c r="BA10" s="93" t="s">
        <v>74</v>
      </c>
      <c r="BB10" s="177">
        <v>0</v>
      </c>
      <c r="BC10" s="177">
        <v>0</v>
      </c>
      <c r="BD10" s="177">
        <v>0</v>
      </c>
      <c r="BE10" s="177">
        <v>0</v>
      </c>
      <c r="BF10" s="177">
        <v>0</v>
      </c>
      <c r="BG10" s="177">
        <v>0</v>
      </c>
    </row>
    <row r="11" spans="1:64" s="89" customFormat="1" x14ac:dyDescent="0.25">
      <c r="A11" s="28" t="s">
        <v>84</v>
      </c>
      <c r="B11" s="90">
        <v>9</v>
      </c>
      <c r="C11" s="90"/>
      <c r="D11" s="28" t="s">
        <v>453</v>
      </c>
      <c r="E11" s="91" t="s">
        <v>145</v>
      </c>
      <c r="F11" s="90" t="s">
        <v>454</v>
      </c>
      <c r="G11" s="91" t="s">
        <v>100</v>
      </c>
      <c r="H11" s="28">
        <v>21106</v>
      </c>
      <c r="I11" s="28" t="s">
        <v>465</v>
      </c>
      <c r="J11" s="28" t="s">
        <v>69</v>
      </c>
      <c r="K11" s="90" t="s">
        <v>69</v>
      </c>
      <c r="L11" s="92" t="s">
        <v>69</v>
      </c>
      <c r="M11" s="28" t="s">
        <v>466</v>
      </c>
      <c r="N11" s="93" t="s">
        <v>467</v>
      </c>
      <c r="O11" s="93" t="s">
        <v>468</v>
      </c>
      <c r="P11" s="93" t="s">
        <v>74</v>
      </c>
      <c r="Q11" s="93" t="s">
        <v>80</v>
      </c>
      <c r="R11" s="93" t="s">
        <v>80</v>
      </c>
      <c r="S11" s="93">
        <v>8</v>
      </c>
      <c r="T11" s="93" t="s">
        <v>80</v>
      </c>
      <c r="U11" s="99" t="s">
        <v>80</v>
      </c>
      <c r="V11" s="93" t="s">
        <v>145</v>
      </c>
      <c r="W11" s="177">
        <v>0</v>
      </c>
      <c r="X11" s="177">
        <v>23182.91</v>
      </c>
      <c r="Y11" s="177">
        <v>0</v>
      </c>
      <c r="Z11" s="177">
        <v>102017.09</v>
      </c>
      <c r="AA11" s="179">
        <v>0</v>
      </c>
      <c r="AB11" s="76" t="s">
        <v>69</v>
      </c>
      <c r="AC11" s="179">
        <v>7200</v>
      </c>
      <c r="AD11" s="76" t="s">
        <v>469</v>
      </c>
      <c r="AE11" s="179">
        <v>10000</v>
      </c>
      <c r="AF11" s="183">
        <v>0</v>
      </c>
      <c r="AG11" s="77" t="s">
        <v>69</v>
      </c>
      <c r="AH11" s="183">
        <v>147300</v>
      </c>
      <c r="AI11" s="77" t="s">
        <v>470</v>
      </c>
      <c r="AJ11" s="183">
        <v>10000</v>
      </c>
      <c r="AK11" s="187">
        <v>0</v>
      </c>
      <c r="AL11" s="78" t="s">
        <v>69</v>
      </c>
      <c r="AM11" s="187">
        <v>587600</v>
      </c>
      <c r="AN11" s="78" t="s">
        <v>470</v>
      </c>
      <c r="AO11" s="187">
        <v>10000</v>
      </c>
      <c r="AP11" s="191">
        <v>0</v>
      </c>
      <c r="AQ11" s="94" t="s">
        <v>69</v>
      </c>
      <c r="AR11" s="191">
        <v>0</v>
      </c>
      <c r="AS11" s="108" t="s">
        <v>69</v>
      </c>
      <c r="AT11" s="192">
        <v>0</v>
      </c>
      <c r="AU11" s="193">
        <v>0</v>
      </c>
      <c r="AV11" s="109" t="s">
        <v>69</v>
      </c>
      <c r="AW11" s="193">
        <v>0</v>
      </c>
      <c r="AX11" s="109" t="s">
        <v>69</v>
      </c>
      <c r="AY11" s="177">
        <f t="shared" si="0"/>
        <v>0</v>
      </c>
      <c r="AZ11" s="177">
        <f t="shared" si="1"/>
        <v>897300</v>
      </c>
      <c r="BA11" s="93" t="s">
        <v>145</v>
      </c>
      <c r="BB11" s="177">
        <v>0</v>
      </c>
      <c r="BC11" s="177">
        <f>BE11</f>
        <v>587600</v>
      </c>
      <c r="BD11" s="177">
        <v>0</v>
      </c>
      <c r="BE11" s="177">
        <f>AM11</f>
        <v>587600</v>
      </c>
      <c r="BF11" s="177">
        <v>0</v>
      </c>
      <c r="BG11" s="177">
        <v>0</v>
      </c>
      <c r="BH11" s="250"/>
    </row>
    <row r="12" spans="1:64" s="89" customFormat="1" ht="31.5" x14ac:dyDescent="0.25">
      <c r="A12" s="28" t="s">
        <v>84</v>
      </c>
      <c r="B12" s="90">
        <v>9</v>
      </c>
      <c r="C12" s="90"/>
      <c r="D12" s="28" t="s">
        <v>453</v>
      </c>
      <c r="E12" s="91" t="s">
        <v>145</v>
      </c>
      <c r="F12" s="90" t="s">
        <v>454</v>
      </c>
      <c r="G12" s="91" t="s">
        <v>100</v>
      </c>
      <c r="H12" s="28">
        <v>21503</v>
      </c>
      <c r="I12" s="28" t="s">
        <v>455</v>
      </c>
      <c r="J12" s="28" t="s">
        <v>69</v>
      </c>
      <c r="K12" s="90" t="s">
        <v>69</v>
      </c>
      <c r="L12" s="92" t="s">
        <v>69</v>
      </c>
      <c r="M12" s="28" t="s">
        <v>466</v>
      </c>
      <c r="N12" s="93" t="s">
        <v>471</v>
      </c>
      <c r="O12" s="93" t="s">
        <v>472</v>
      </c>
      <c r="P12" s="93" t="s">
        <v>74</v>
      </c>
      <c r="Q12" s="93" t="s">
        <v>80</v>
      </c>
      <c r="R12" s="93" t="s">
        <v>80</v>
      </c>
      <c r="S12" s="93">
        <v>8</v>
      </c>
      <c r="T12" s="93" t="s">
        <v>80</v>
      </c>
      <c r="U12" s="99" t="s">
        <v>80</v>
      </c>
      <c r="V12" s="93" t="s">
        <v>145</v>
      </c>
      <c r="W12" s="177">
        <v>0</v>
      </c>
      <c r="X12" s="177">
        <v>18817.82</v>
      </c>
      <c r="Y12" s="177">
        <v>0</v>
      </c>
      <c r="Z12" s="177">
        <v>82782.179999999993</v>
      </c>
      <c r="AA12" s="179">
        <v>0</v>
      </c>
      <c r="AB12" s="76" t="s">
        <v>69</v>
      </c>
      <c r="AC12" s="179">
        <v>9900</v>
      </c>
      <c r="AD12" s="76" t="s">
        <v>469</v>
      </c>
      <c r="AE12" s="179">
        <v>10000</v>
      </c>
      <c r="AF12" s="183">
        <v>0</v>
      </c>
      <c r="AG12" s="77" t="s">
        <v>69</v>
      </c>
      <c r="AH12" s="183">
        <v>166400</v>
      </c>
      <c r="AI12" s="77" t="s">
        <v>470</v>
      </c>
      <c r="AJ12" s="183">
        <v>10000</v>
      </c>
      <c r="AK12" s="187">
        <v>0</v>
      </c>
      <c r="AL12" s="78" t="s">
        <v>69</v>
      </c>
      <c r="AM12" s="187">
        <v>663700</v>
      </c>
      <c r="AN12" s="78" t="s">
        <v>470</v>
      </c>
      <c r="AO12" s="187">
        <v>10000</v>
      </c>
      <c r="AP12" s="191">
        <v>0</v>
      </c>
      <c r="AQ12" s="94" t="s">
        <v>69</v>
      </c>
      <c r="AR12" s="191">
        <v>0</v>
      </c>
      <c r="AS12" s="108" t="s">
        <v>69</v>
      </c>
      <c r="AT12" s="192">
        <v>0</v>
      </c>
      <c r="AU12" s="193">
        <v>0</v>
      </c>
      <c r="AV12" s="109" t="s">
        <v>69</v>
      </c>
      <c r="AW12" s="193">
        <v>0</v>
      </c>
      <c r="AX12" s="109" t="s">
        <v>69</v>
      </c>
      <c r="AY12" s="177">
        <f t="shared" si="0"/>
        <v>0</v>
      </c>
      <c r="AZ12" s="177">
        <f t="shared" si="1"/>
        <v>971600</v>
      </c>
      <c r="BA12" s="93" t="s">
        <v>145</v>
      </c>
      <c r="BB12" s="177">
        <v>0</v>
      </c>
      <c r="BC12" s="177">
        <f>BE12</f>
        <v>663700</v>
      </c>
      <c r="BD12" s="177"/>
      <c r="BE12" s="177">
        <f>AM12</f>
        <v>663700</v>
      </c>
      <c r="BF12" s="177">
        <v>0</v>
      </c>
      <c r="BG12" s="177">
        <v>0</v>
      </c>
      <c r="BH12" s="250"/>
    </row>
    <row r="13" spans="1:64" s="89" customFormat="1" ht="31.5" x14ac:dyDescent="0.25">
      <c r="A13" s="28" t="s">
        <v>84</v>
      </c>
      <c r="B13" s="90">
        <v>9</v>
      </c>
      <c r="C13" s="90">
        <v>1</v>
      </c>
      <c r="D13" s="28" t="s">
        <v>546</v>
      </c>
      <c r="E13" s="91" t="s">
        <v>83</v>
      </c>
      <c r="F13" s="90" t="s">
        <v>547</v>
      </c>
      <c r="G13" s="91" t="s">
        <v>100</v>
      </c>
      <c r="H13" s="28">
        <v>21106</v>
      </c>
      <c r="I13" s="28" t="s">
        <v>465</v>
      </c>
      <c r="J13" s="28" t="s">
        <v>69</v>
      </c>
      <c r="K13" s="90" t="s">
        <v>69</v>
      </c>
      <c r="L13" s="92" t="s">
        <v>69</v>
      </c>
      <c r="M13" s="28" t="s">
        <v>140</v>
      </c>
      <c r="N13" s="93" t="s">
        <v>548</v>
      </c>
      <c r="O13" s="93" t="s">
        <v>547</v>
      </c>
      <c r="P13" s="93" t="s">
        <v>74</v>
      </c>
      <c r="Q13" s="93" t="s">
        <v>80</v>
      </c>
      <c r="R13" s="93">
        <v>8</v>
      </c>
      <c r="S13" s="93" t="s">
        <v>80</v>
      </c>
      <c r="T13" s="93" t="s">
        <v>80</v>
      </c>
      <c r="U13" s="99" t="s">
        <v>80</v>
      </c>
      <c r="V13" s="93" t="s">
        <v>145</v>
      </c>
      <c r="W13" s="177">
        <v>0</v>
      </c>
      <c r="X13" s="177">
        <v>0</v>
      </c>
      <c r="Y13" s="177">
        <v>0</v>
      </c>
      <c r="Z13" s="177">
        <v>0</v>
      </c>
      <c r="AA13" s="179">
        <v>0</v>
      </c>
      <c r="AB13" s="76" t="s">
        <v>69</v>
      </c>
      <c r="AC13" s="179">
        <v>250000</v>
      </c>
      <c r="AD13" s="76" t="s">
        <v>549</v>
      </c>
      <c r="AE13" s="179">
        <v>10000</v>
      </c>
      <c r="AF13" s="183">
        <v>0</v>
      </c>
      <c r="AG13" s="77" t="s">
        <v>69</v>
      </c>
      <c r="AH13" s="183">
        <v>1200000</v>
      </c>
      <c r="AI13" s="77" t="s">
        <v>550</v>
      </c>
      <c r="AJ13" s="183">
        <v>10000</v>
      </c>
      <c r="AK13" s="187">
        <v>0</v>
      </c>
      <c r="AL13" s="78" t="s">
        <v>69</v>
      </c>
      <c r="AM13" s="187">
        <v>150000</v>
      </c>
      <c r="AN13" s="78" t="s">
        <v>551</v>
      </c>
      <c r="AO13" s="187">
        <v>5000</v>
      </c>
      <c r="AP13" s="191">
        <v>0</v>
      </c>
      <c r="AQ13" s="94" t="s">
        <v>69</v>
      </c>
      <c r="AR13" s="191">
        <v>0</v>
      </c>
      <c r="AS13" s="108" t="s">
        <v>69</v>
      </c>
      <c r="AT13" s="192">
        <v>0</v>
      </c>
      <c r="AU13" s="193">
        <v>0</v>
      </c>
      <c r="AV13" s="109" t="s">
        <v>69</v>
      </c>
      <c r="AW13" s="193">
        <v>0</v>
      </c>
      <c r="AX13" s="109" t="s">
        <v>69</v>
      </c>
      <c r="AY13" s="177">
        <f t="shared" si="0"/>
        <v>0</v>
      </c>
      <c r="AZ13" s="177">
        <f t="shared" si="1"/>
        <v>1625000</v>
      </c>
      <c r="BA13" s="93" t="s">
        <v>145</v>
      </c>
      <c r="BB13" s="177">
        <v>960000</v>
      </c>
      <c r="BC13" s="177">
        <v>0</v>
      </c>
      <c r="BD13" s="177">
        <v>864000</v>
      </c>
      <c r="BE13" s="177">
        <v>96000</v>
      </c>
      <c r="BF13" s="177">
        <v>0</v>
      </c>
      <c r="BG13" s="177">
        <v>0</v>
      </c>
      <c r="BH13" s="250"/>
    </row>
    <row r="14" spans="1:64" s="89" customFormat="1" x14ac:dyDescent="0.25">
      <c r="A14" s="28" t="s">
        <v>84</v>
      </c>
      <c r="B14" s="90">
        <v>6</v>
      </c>
      <c r="C14" s="90">
        <v>1</v>
      </c>
      <c r="D14" s="28" t="s">
        <v>473</v>
      </c>
      <c r="E14" s="91" t="s">
        <v>145</v>
      </c>
      <c r="F14" s="90" t="s">
        <v>474</v>
      </c>
      <c r="G14" s="91" t="s">
        <v>100</v>
      </c>
      <c r="H14" s="28">
        <v>54100</v>
      </c>
      <c r="I14" s="28" t="s">
        <v>478</v>
      </c>
      <c r="J14" s="28" t="s">
        <v>69</v>
      </c>
      <c r="K14" s="90" t="s">
        <v>69</v>
      </c>
      <c r="L14" s="92" t="s">
        <v>69</v>
      </c>
      <c r="M14" s="28" t="s">
        <v>260</v>
      </c>
      <c r="N14" s="93" t="s">
        <v>706</v>
      </c>
      <c r="O14" s="93" t="s">
        <v>707</v>
      </c>
      <c r="P14" s="93" t="s">
        <v>74</v>
      </c>
      <c r="Q14" s="93">
        <v>11</v>
      </c>
      <c r="R14" s="93" t="s">
        <v>80</v>
      </c>
      <c r="S14" s="93">
        <v>7</v>
      </c>
      <c r="T14" s="93" t="s">
        <v>80</v>
      </c>
      <c r="U14" s="99" t="s">
        <v>80</v>
      </c>
      <c r="V14" s="93" t="s">
        <v>145</v>
      </c>
      <c r="W14" s="177">
        <v>0</v>
      </c>
      <c r="X14" s="177">
        <v>2190116.81</v>
      </c>
      <c r="Y14" s="177">
        <v>0</v>
      </c>
      <c r="Z14" s="177">
        <v>2319556.04</v>
      </c>
      <c r="AA14" s="179">
        <v>0</v>
      </c>
      <c r="AB14" s="76" t="s">
        <v>69</v>
      </c>
      <c r="AC14" s="179">
        <v>1500000</v>
      </c>
      <c r="AD14" s="76" t="s">
        <v>708</v>
      </c>
      <c r="AE14" s="179">
        <v>75000</v>
      </c>
      <c r="AF14" s="183">
        <v>0</v>
      </c>
      <c r="AG14" s="77" t="s">
        <v>69</v>
      </c>
      <c r="AH14" s="183">
        <v>200000</v>
      </c>
      <c r="AI14" s="77" t="s">
        <v>709</v>
      </c>
      <c r="AJ14" s="183">
        <v>10000</v>
      </c>
      <c r="AK14" s="187">
        <v>0</v>
      </c>
      <c r="AL14" s="78" t="s">
        <v>69</v>
      </c>
      <c r="AM14" s="187">
        <v>20000</v>
      </c>
      <c r="AN14" s="78" t="s">
        <v>710</v>
      </c>
      <c r="AO14" s="187">
        <v>1000</v>
      </c>
      <c r="AP14" s="191">
        <v>0</v>
      </c>
      <c r="AQ14" s="94" t="s">
        <v>69</v>
      </c>
      <c r="AR14" s="191">
        <v>0</v>
      </c>
      <c r="AS14" s="108" t="s">
        <v>69</v>
      </c>
      <c r="AT14" s="192">
        <v>0</v>
      </c>
      <c r="AU14" s="193">
        <v>0</v>
      </c>
      <c r="AV14" s="109" t="s">
        <v>69</v>
      </c>
      <c r="AW14" s="193">
        <v>0</v>
      </c>
      <c r="AX14" s="109" t="s">
        <v>69</v>
      </c>
      <c r="AY14" s="177">
        <f t="shared" si="0"/>
        <v>0</v>
      </c>
      <c r="AZ14" s="177">
        <f t="shared" si="1"/>
        <v>6315672.8499999996</v>
      </c>
      <c r="BA14" s="93" t="s">
        <v>145</v>
      </c>
      <c r="BB14" s="177">
        <v>200000</v>
      </c>
      <c r="BC14" s="177">
        <v>20000</v>
      </c>
      <c r="BD14" s="177">
        <v>200000</v>
      </c>
      <c r="BE14" s="177">
        <v>20000</v>
      </c>
      <c r="BF14" s="177">
        <v>0</v>
      </c>
      <c r="BG14" s="177">
        <v>0</v>
      </c>
      <c r="BH14" s="250"/>
    </row>
    <row r="15" spans="1:64" s="89" customFormat="1" ht="31.5" x14ac:dyDescent="0.25">
      <c r="A15" s="28" t="s">
        <v>84</v>
      </c>
      <c r="B15" s="90">
        <v>6</v>
      </c>
      <c r="C15" s="90">
        <v>1</v>
      </c>
      <c r="D15" s="28" t="s">
        <v>473</v>
      </c>
      <c r="E15" s="91" t="s">
        <v>145</v>
      </c>
      <c r="F15" s="90" t="s">
        <v>474</v>
      </c>
      <c r="G15" s="91" t="s">
        <v>100</v>
      </c>
      <c r="H15" s="28">
        <v>54100</v>
      </c>
      <c r="I15" s="28" t="s">
        <v>478</v>
      </c>
      <c r="J15" s="28" t="s">
        <v>69</v>
      </c>
      <c r="K15" s="90" t="s">
        <v>69</v>
      </c>
      <c r="L15" s="92" t="s">
        <v>69</v>
      </c>
      <c r="M15" s="28" t="s">
        <v>129</v>
      </c>
      <c r="N15" s="93" t="s">
        <v>479</v>
      </c>
      <c r="O15" s="93" t="s">
        <v>480</v>
      </c>
      <c r="P15" s="93" t="s">
        <v>74</v>
      </c>
      <c r="Q15" s="93" t="s">
        <v>80</v>
      </c>
      <c r="R15" s="93" t="s">
        <v>80</v>
      </c>
      <c r="S15" s="93">
        <v>8</v>
      </c>
      <c r="T15" s="93" t="s">
        <v>80</v>
      </c>
      <c r="U15" s="99" t="s">
        <v>80</v>
      </c>
      <c r="V15" s="93" t="s">
        <v>145</v>
      </c>
      <c r="W15" s="177">
        <v>0</v>
      </c>
      <c r="X15" s="177">
        <v>131025.95</v>
      </c>
      <c r="Y15" s="177">
        <v>0</v>
      </c>
      <c r="Z15" s="177">
        <v>0</v>
      </c>
      <c r="AA15" s="179">
        <v>0</v>
      </c>
      <c r="AB15" s="76" t="s">
        <v>69</v>
      </c>
      <c r="AC15" s="179">
        <v>126500</v>
      </c>
      <c r="AD15" s="76" t="s">
        <v>481</v>
      </c>
      <c r="AE15" s="179">
        <v>5000</v>
      </c>
      <c r="AF15" s="183">
        <v>0</v>
      </c>
      <c r="AG15" s="77" t="s">
        <v>69</v>
      </c>
      <c r="AH15" s="183">
        <v>0</v>
      </c>
      <c r="AI15" s="77" t="s">
        <v>69</v>
      </c>
      <c r="AJ15" s="183">
        <v>0</v>
      </c>
      <c r="AK15" s="187">
        <v>0</v>
      </c>
      <c r="AL15" s="78" t="s">
        <v>69</v>
      </c>
      <c r="AM15" s="187">
        <v>0</v>
      </c>
      <c r="AN15" s="78" t="s">
        <v>80</v>
      </c>
      <c r="AO15" s="187">
        <v>0</v>
      </c>
      <c r="AP15" s="191">
        <v>0</v>
      </c>
      <c r="AQ15" s="94" t="s">
        <v>69</v>
      </c>
      <c r="AR15" s="191">
        <v>0</v>
      </c>
      <c r="AS15" s="108" t="s">
        <v>69</v>
      </c>
      <c r="AT15" s="192">
        <v>0</v>
      </c>
      <c r="AU15" s="193">
        <v>0</v>
      </c>
      <c r="AV15" s="109" t="s">
        <v>69</v>
      </c>
      <c r="AW15" s="193">
        <v>0</v>
      </c>
      <c r="AX15" s="109" t="s">
        <v>69</v>
      </c>
      <c r="AY15" s="177">
        <f t="shared" si="0"/>
        <v>0</v>
      </c>
      <c r="AZ15" s="177">
        <f t="shared" si="1"/>
        <v>262525.95</v>
      </c>
      <c r="BA15" s="93" t="s">
        <v>74</v>
      </c>
      <c r="BB15" s="177">
        <v>0</v>
      </c>
      <c r="BC15" s="177">
        <v>0</v>
      </c>
      <c r="BD15" s="177">
        <v>0</v>
      </c>
      <c r="BE15" s="177">
        <v>0</v>
      </c>
      <c r="BF15" s="177">
        <v>0</v>
      </c>
      <c r="BG15" s="177">
        <v>0</v>
      </c>
    </row>
    <row r="16" spans="1:64" s="89" customFormat="1" x14ac:dyDescent="0.25">
      <c r="A16" s="28" t="s">
        <v>84</v>
      </c>
      <c r="B16" s="90">
        <v>4</v>
      </c>
      <c r="C16" s="90">
        <v>1</v>
      </c>
      <c r="D16" s="28" t="s">
        <v>473</v>
      </c>
      <c r="E16" s="91" t="s">
        <v>145</v>
      </c>
      <c r="F16" s="90" t="s">
        <v>474</v>
      </c>
      <c r="G16" s="91" t="s">
        <v>100</v>
      </c>
      <c r="H16" s="28">
        <v>11402</v>
      </c>
      <c r="I16" s="28" t="s">
        <v>219</v>
      </c>
      <c r="J16" s="28" t="s">
        <v>69</v>
      </c>
      <c r="K16" s="90" t="s">
        <v>69</v>
      </c>
      <c r="L16" s="92" t="s">
        <v>69</v>
      </c>
      <c r="M16" s="28" t="s">
        <v>260</v>
      </c>
      <c r="N16" s="93" t="s">
        <v>475</v>
      </c>
      <c r="O16" s="93" t="s">
        <v>476</v>
      </c>
      <c r="P16" s="93" t="s">
        <v>74</v>
      </c>
      <c r="Q16" s="93" t="s">
        <v>80</v>
      </c>
      <c r="R16" s="93" t="s">
        <v>80</v>
      </c>
      <c r="S16" s="93">
        <v>8</v>
      </c>
      <c r="T16" s="93" t="s">
        <v>80</v>
      </c>
      <c r="U16" s="99" t="s">
        <v>80</v>
      </c>
      <c r="V16" s="93" t="s">
        <v>145</v>
      </c>
      <c r="W16" s="177">
        <v>0</v>
      </c>
      <c r="X16" s="177">
        <v>24576.26</v>
      </c>
      <c r="Y16" s="177">
        <v>0</v>
      </c>
      <c r="Z16" s="177">
        <v>0</v>
      </c>
      <c r="AA16" s="179">
        <v>0</v>
      </c>
      <c r="AB16" s="76" t="s">
        <v>69</v>
      </c>
      <c r="AC16" s="179">
        <v>23000</v>
      </c>
      <c r="AD16" s="76" t="s">
        <v>477</v>
      </c>
      <c r="AE16" s="179">
        <v>1000</v>
      </c>
      <c r="AF16" s="183">
        <v>0</v>
      </c>
      <c r="AG16" s="77" t="s">
        <v>69</v>
      </c>
      <c r="AH16" s="183">
        <v>21300</v>
      </c>
      <c r="AI16" s="77" t="s">
        <v>477</v>
      </c>
      <c r="AJ16" s="183">
        <v>1000</v>
      </c>
      <c r="AK16" s="187">
        <v>0</v>
      </c>
      <c r="AL16" s="78" t="s">
        <v>69</v>
      </c>
      <c r="AM16" s="187">
        <v>58200</v>
      </c>
      <c r="AN16" s="78" t="s">
        <v>477</v>
      </c>
      <c r="AO16" s="187">
        <v>1000</v>
      </c>
      <c r="AP16" s="191">
        <v>0</v>
      </c>
      <c r="AQ16" s="94" t="s">
        <v>69</v>
      </c>
      <c r="AR16" s="191">
        <v>0</v>
      </c>
      <c r="AS16" s="108" t="s">
        <v>69</v>
      </c>
      <c r="AT16" s="192">
        <v>0</v>
      </c>
      <c r="AU16" s="193">
        <v>0</v>
      </c>
      <c r="AV16" s="109" t="s">
        <v>69</v>
      </c>
      <c r="AW16" s="193">
        <v>0</v>
      </c>
      <c r="AX16" s="109" t="s">
        <v>69</v>
      </c>
      <c r="AY16" s="177">
        <f t="shared" si="0"/>
        <v>0</v>
      </c>
      <c r="AZ16" s="177">
        <f t="shared" si="1"/>
        <v>130076.26</v>
      </c>
      <c r="BA16" s="93" t="s">
        <v>74</v>
      </c>
      <c r="BB16" s="177">
        <v>0</v>
      </c>
      <c r="BC16" s="177">
        <v>0</v>
      </c>
      <c r="BD16" s="177">
        <v>0</v>
      </c>
      <c r="BE16" s="177">
        <v>0</v>
      </c>
      <c r="BF16" s="177">
        <v>0</v>
      </c>
      <c r="BG16" s="177">
        <v>0</v>
      </c>
    </row>
    <row r="17" spans="1:60" s="89" customFormat="1" ht="94.5" x14ac:dyDescent="0.25">
      <c r="A17" s="28" t="s">
        <v>84</v>
      </c>
      <c r="B17" s="90">
        <v>5</v>
      </c>
      <c r="C17" s="90"/>
      <c r="D17" s="28" t="s">
        <v>1374</v>
      </c>
      <c r="E17" s="91" t="s">
        <v>145</v>
      </c>
      <c r="F17" s="90" t="s">
        <v>1375</v>
      </c>
      <c r="G17" s="91" t="s">
        <v>100</v>
      </c>
      <c r="H17" s="28">
        <v>51103</v>
      </c>
      <c r="I17" s="28" t="s">
        <v>1275</v>
      </c>
      <c r="J17" s="28" t="s">
        <v>1276</v>
      </c>
      <c r="K17" s="90" t="s">
        <v>1376</v>
      </c>
      <c r="L17" s="92" t="s">
        <v>1377</v>
      </c>
      <c r="M17" s="28" t="s">
        <v>1276</v>
      </c>
      <c r="N17" s="93" t="s">
        <v>1378</v>
      </c>
      <c r="O17" s="93" t="s">
        <v>1379</v>
      </c>
      <c r="P17" s="93" t="s">
        <v>74</v>
      </c>
      <c r="Q17" s="93" t="s">
        <v>80</v>
      </c>
      <c r="R17" s="93" t="s">
        <v>80</v>
      </c>
      <c r="S17" s="93" t="s">
        <v>80</v>
      </c>
      <c r="T17" s="93" t="s">
        <v>80</v>
      </c>
      <c r="U17" s="99" t="s">
        <v>80</v>
      </c>
      <c r="V17" s="93" t="s">
        <v>74</v>
      </c>
      <c r="W17" s="177">
        <v>426131.95</v>
      </c>
      <c r="X17" s="177">
        <v>515057.68</v>
      </c>
      <c r="Y17" s="177">
        <v>0</v>
      </c>
      <c r="Z17" s="177">
        <v>0</v>
      </c>
      <c r="AA17" s="179">
        <v>324900</v>
      </c>
      <c r="AB17" s="76" t="s">
        <v>1380</v>
      </c>
      <c r="AC17" s="179">
        <v>277200</v>
      </c>
      <c r="AD17" s="76" t="s">
        <v>1380</v>
      </c>
      <c r="AE17" s="179">
        <v>0</v>
      </c>
      <c r="AF17" s="183">
        <v>17100</v>
      </c>
      <c r="AG17" s="77" t="s">
        <v>1380</v>
      </c>
      <c r="AH17" s="183">
        <v>450600</v>
      </c>
      <c r="AI17" s="77" t="s">
        <v>1380</v>
      </c>
      <c r="AJ17" s="183">
        <v>0</v>
      </c>
      <c r="AK17" s="187">
        <v>17900</v>
      </c>
      <c r="AL17" s="78" t="s">
        <v>1380</v>
      </c>
      <c r="AM17" s="187">
        <v>558100</v>
      </c>
      <c r="AN17" s="78" t="s">
        <v>1380</v>
      </c>
      <c r="AO17" s="187">
        <v>0</v>
      </c>
      <c r="AP17" s="191">
        <v>75900</v>
      </c>
      <c r="AQ17" s="94" t="s">
        <v>1380</v>
      </c>
      <c r="AR17" s="191">
        <v>0</v>
      </c>
      <c r="AS17" s="108" t="s">
        <v>69</v>
      </c>
      <c r="AT17" s="192" t="s">
        <v>1303</v>
      </c>
      <c r="AU17" s="193">
        <v>0</v>
      </c>
      <c r="AV17" s="109" t="s">
        <v>69</v>
      </c>
      <c r="AW17" s="193">
        <v>0</v>
      </c>
      <c r="AX17" s="109" t="s">
        <v>69</v>
      </c>
      <c r="AY17" s="177">
        <f t="shared" si="0"/>
        <v>861931.95</v>
      </c>
      <c r="AZ17" s="177">
        <f t="shared" si="1"/>
        <v>1800957.68</v>
      </c>
      <c r="BA17" s="93" t="s">
        <v>74</v>
      </c>
      <c r="BB17" s="177">
        <v>0</v>
      </c>
      <c r="BC17" s="177">
        <v>0</v>
      </c>
      <c r="BD17" s="177">
        <v>0</v>
      </c>
      <c r="BE17" s="177">
        <v>0</v>
      </c>
      <c r="BF17" s="177">
        <v>0</v>
      </c>
      <c r="BG17" s="177">
        <v>0</v>
      </c>
    </row>
    <row r="18" spans="1:60" s="89" customFormat="1" ht="31.5" x14ac:dyDescent="0.25">
      <c r="A18" s="28" t="s">
        <v>84</v>
      </c>
      <c r="B18" s="90">
        <v>5</v>
      </c>
      <c r="C18" s="90">
        <v>1</v>
      </c>
      <c r="D18" s="28" t="s">
        <v>1273</v>
      </c>
      <c r="E18" s="91" t="s">
        <v>145</v>
      </c>
      <c r="F18" s="90" t="s">
        <v>1274</v>
      </c>
      <c r="G18" s="91" t="s">
        <v>100</v>
      </c>
      <c r="H18" s="28">
        <v>51103</v>
      </c>
      <c r="I18" s="28" t="s">
        <v>1275</v>
      </c>
      <c r="J18" s="28" t="s">
        <v>69</v>
      </c>
      <c r="K18" s="90" t="s">
        <v>69</v>
      </c>
      <c r="L18" s="92" t="s">
        <v>69</v>
      </c>
      <c r="M18" s="28" t="s">
        <v>1276</v>
      </c>
      <c r="N18" s="93" t="s">
        <v>1277</v>
      </c>
      <c r="O18" s="93" t="s">
        <v>1278</v>
      </c>
      <c r="P18" s="93" t="s">
        <v>74</v>
      </c>
      <c r="Q18" s="93" t="s">
        <v>80</v>
      </c>
      <c r="R18" s="93" t="s">
        <v>80</v>
      </c>
      <c r="S18" s="93" t="s">
        <v>80</v>
      </c>
      <c r="T18" s="93" t="s">
        <v>80</v>
      </c>
      <c r="U18" s="99" t="s">
        <v>80</v>
      </c>
      <c r="V18" s="93" t="s">
        <v>74</v>
      </c>
      <c r="W18" s="177">
        <v>0</v>
      </c>
      <c r="X18" s="177">
        <v>1581182.96</v>
      </c>
      <c r="Y18" s="177">
        <v>0</v>
      </c>
      <c r="Z18" s="177">
        <v>1025050</v>
      </c>
      <c r="AA18" s="179">
        <v>0</v>
      </c>
      <c r="AB18" s="76" t="s">
        <v>69</v>
      </c>
      <c r="AC18" s="179">
        <v>533000</v>
      </c>
      <c r="AD18" s="76" t="s">
        <v>1279</v>
      </c>
      <c r="AE18" s="179">
        <v>0</v>
      </c>
      <c r="AF18" s="183">
        <v>0</v>
      </c>
      <c r="AG18" s="77" t="s">
        <v>69</v>
      </c>
      <c r="AH18" s="183">
        <v>146000</v>
      </c>
      <c r="AI18" s="77" t="s">
        <v>1279</v>
      </c>
      <c r="AJ18" s="183">
        <v>0</v>
      </c>
      <c r="AK18" s="187">
        <v>0</v>
      </c>
      <c r="AL18" s="78" t="s">
        <v>69</v>
      </c>
      <c r="AM18" s="187">
        <v>110000</v>
      </c>
      <c r="AN18" s="78" t="s">
        <v>1279</v>
      </c>
      <c r="AO18" s="187">
        <v>0</v>
      </c>
      <c r="AP18" s="191">
        <v>0</v>
      </c>
      <c r="AQ18" s="94" t="s">
        <v>69</v>
      </c>
      <c r="AR18" s="191">
        <v>86300</v>
      </c>
      <c r="AS18" s="108" t="s">
        <v>1279</v>
      </c>
      <c r="AT18" s="192">
        <v>0</v>
      </c>
      <c r="AU18" s="193">
        <v>0</v>
      </c>
      <c r="AV18" s="109" t="s">
        <v>69</v>
      </c>
      <c r="AW18" s="193">
        <v>0</v>
      </c>
      <c r="AX18" s="109" t="s">
        <v>69</v>
      </c>
      <c r="AY18" s="177">
        <f t="shared" si="0"/>
        <v>0</v>
      </c>
      <c r="AZ18" s="177">
        <f t="shared" si="1"/>
        <v>3481532.96</v>
      </c>
      <c r="BA18" s="93" t="s">
        <v>74</v>
      </c>
      <c r="BB18" s="177">
        <v>0</v>
      </c>
      <c r="BC18" s="177">
        <v>0</v>
      </c>
      <c r="BD18" s="177">
        <v>0</v>
      </c>
      <c r="BE18" s="177">
        <v>0</v>
      </c>
      <c r="BF18" s="177">
        <v>0</v>
      </c>
      <c r="BG18" s="177">
        <v>0</v>
      </c>
    </row>
    <row r="19" spans="1:60" s="89" customFormat="1" ht="31.5" x14ac:dyDescent="0.25">
      <c r="A19" s="28" t="s">
        <v>84</v>
      </c>
      <c r="B19" s="90">
        <v>5</v>
      </c>
      <c r="C19" s="90">
        <v>1</v>
      </c>
      <c r="D19" s="28" t="s">
        <v>1280</v>
      </c>
      <c r="E19" s="91" t="s">
        <v>145</v>
      </c>
      <c r="F19" s="90" t="s">
        <v>1281</v>
      </c>
      <c r="G19" s="91" t="s">
        <v>100</v>
      </c>
      <c r="H19" s="28">
        <v>51103</v>
      </c>
      <c r="I19" s="28" t="s">
        <v>1275</v>
      </c>
      <c r="J19" s="28" t="s">
        <v>69</v>
      </c>
      <c r="K19" s="90" t="s">
        <v>69</v>
      </c>
      <c r="L19" s="92" t="s">
        <v>69</v>
      </c>
      <c r="M19" s="28" t="s">
        <v>1276</v>
      </c>
      <c r="N19" s="93" t="s">
        <v>1282</v>
      </c>
      <c r="O19" s="93" t="s">
        <v>1283</v>
      </c>
      <c r="P19" s="93" t="s">
        <v>74</v>
      </c>
      <c r="Q19" s="93" t="s">
        <v>80</v>
      </c>
      <c r="R19" s="93" t="s">
        <v>80</v>
      </c>
      <c r="S19" s="93" t="s">
        <v>80</v>
      </c>
      <c r="T19" s="93" t="s">
        <v>80</v>
      </c>
      <c r="U19" s="99" t="s">
        <v>80</v>
      </c>
      <c r="V19" s="93" t="s">
        <v>74</v>
      </c>
      <c r="W19" s="177">
        <v>0</v>
      </c>
      <c r="X19" s="177">
        <v>1277862.2</v>
      </c>
      <c r="Y19" s="177">
        <v>0</v>
      </c>
      <c r="Z19" s="177">
        <v>1864150</v>
      </c>
      <c r="AA19" s="179">
        <v>0</v>
      </c>
      <c r="AB19" s="76" t="s">
        <v>69</v>
      </c>
      <c r="AC19" s="179">
        <v>1278400</v>
      </c>
      <c r="AD19" s="76" t="s">
        <v>1284</v>
      </c>
      <c r="AE19" s="179">
        <v>0</v>
      </c>
      <c r="AF19" s="183">
        <v>0</v>
      </c>
      <c r="AG19" s="77" t="s">
        <v>69</v>
      </c>
      <c r="AH19" s="183">
        <v>25000</v>
      </c>
      <c r="AI19" s="77" t="s">
        <v>1284</v>
      </c>
      <c r="AJ19" s="183">
        <v>0</v>
      </c>
      <c r="AK19" s="187">
        <v>0</v>
      </c>
      <c r="AL19" s="78" t="s">
        <v>69</v>
      </c>
      <c r="AM19" s="187">
        <v>30000</v>
      </c>
      <c r="AN19" s="78" t="s">
        <v>1284</v>
      </c>
      <c r="AO19" s="187">
        <v>0</v>
      </c>
      <c r="AP19" s="191">
        <v>0</v>
      </c>
      <c r="AQ19" s="94" t="s">
        <v>69</v>
      </c>
      <c r="AR19" s="191">
        <v>25000</v>
      </c>
      <c r="AS19" s="108" t="s">
        <v>1284</v>
      </c>
      <c r="AT19" s="192">
        <v>0</v>
      </c>
      <c r="AU19" s="193">
        <v>0</v>
      </c>
      <c r="AV19" s="109" t="s">
        <v>69</v>
      </c>
      <c r="AW19" s="193">
        <v>0</v>
      </c>
      <c r="AX19" s="109" t="s">
        <v>69</v>
      </c>
      <c r="AY19" s="177">
        <f t="shared" si="0"/>
        <v>0</v>
      </c>
      <c r="AZ19" s="177">
        <f t="shared" si="1"/>
        <v>4500412.2</v>
      </c>
      <c r="BA19" s="93" t="s">
        <v>74</v>
      </c>
      <c r="BB19" s="177">
        <v>0</v>
      </c>
      <c r="BC19" s="177">
        <v>0</v>
      </c>
      <c r="BD19" s="177">
        <v>0</v>
      </c>
      <c r="BE19" s="177">
        <v>0</v>
      </c>
      <c r="BF19" s="177">
        <v>0</v>
      </c>
      <c r="BG19" s="177">
        <v>0</v>
      </c>
    </row>
    <row r="20" spans="1:60" s="89" customFormat="1" ht="31.5" x14ac:dyDescent="0.25">
      <c r="A20" s="28" t="s">
        <v>84</v>
      </c>
      <c r="B20" s="90">
        <v>5</v>
      </c>
      <c r="C20" s="90">
        <v>1</v>
      </c>
      <c r="D20" s="28" t="s">
        <v>1285</v>
      </c>
      <c r="E20" s="91" t="s">
        <v>145</v>
      </c>
      <c r="F20" s="90" t="s">
        <v>1286</v>
      </c>
      <c r="G20" s="91" t="s">
        <v>100</v>
      </c>
      <c r="H20" s="28">
        <v>51103</v>
      </c>
      <c r="I20" s="28" t="s">
        <v>1275</v>
      </c>
      <c r="J20" s="28" t="s">
        <v>69</v>
      </c>
      <c r="K20" s="90" t="s">
        <v>69</v>
      </c>
      <c r="L20" s="92" t="s">
        <v>69</v>
      </c>
      <c r="M20" s="28" t="s">
        <v>1276</v>
      </c>
      <c r="N20" s="93" t="s">
        <v>1287</v>
      </c>
      <c r="O20" s="93" t="s">
        <v>1288</v>
      </c>
      <c r="P20" s="93" t="s">
        <v>74</v>
      </c>
      <c r="Q20" s="93" t="s">
        <v>80</v>
      </c>
      <c r="R20" s="93" t="s">
        <v>80</v>
      </c>
      <c r="S20" s="93" t="s">
        <v>80</v>
      </c>
      <c r="T20" s="93" t="s">
        <v>80</v>
      </c>
      <c r="U20" s="99" t="s">
        <v>80</v>
      </c>
      <c r="V20" s="93" t="s">
        <v>74</v>
      </c>
      <c r="W20" s="177">
        <v>0</v>
      </c>
      <c r="X20" s="177">
        <v>10290454.85</v>
      </c>
      <c r="Y20" s="177">
        <v>0</v>
      </c>
      <c r="Z20" s="177">
        <v>9016944.4900000002</v>
      </c>
      <c r="AA20" s="179">
        <v>0</v>
      </c>
      <c r="AB20" s="76" t="s">
        <v>69</v>
      </c>
      <c r="AC20" s="179">
        <v>10324700</v>
      </c>
      <c r="AD20" s="76" t="s">
        <v>1289</v>
      </c>
      <c r="AE20" s="179">
        <v>0</v>
      </c>
      <c r="AF20" s="183">
        <v>0</v>
      </c>
      <c r="AG20" s="77" t="s">
        <v>69</v>
      </c>
      <c r="AH20" s="183">
        <v>1455600</v>
      </c>
      <c r="AI20" s="77" t="s">
        <v>1289</v>
      </c>
      <c r="AJ20" s="183">
        <v>0</v>
      </c>
      <c r="AK20" s="187">
        <v>0</v>
      </c>
      <c r="AL20" s="78" t="s">
        <v>69</v>
      </c>
      <c r="AM20" s="187">
        <v>2001500</v>
      </c>
      <c r="AN20" s="78" t="s">
        <v>1289</v>
      </c>
      <c r="AO20" s="187">
        <v>0</v>
      </c>
      <c r="AP20" s="191">
        <v>0</v>
      </c>
      <c r="AQ20" s="94" t="s">
        <v>69</v>
      </c>
      <c r="AR20" s="191">
        <v>1650000</v>
      </c>
      <c r="AS20" s="108" t="s">
        <v>69</v>
      </c>
      <c r="AT20" s="192">
        <v>0</v>
      </c>
      <c r="AU20" s="193">
        <v>0</v>
      </c>
      <c r="AV20" s="109" t="s">
        <v>69</v>
      </c>
      <c r="AW20" s="193">
        <v>0</v>
      </c>
      <c r="AX20" s="109" t="s">
        <v>69</v>
      </c>
      <c r="AY20" s="177">
        <f t="shared" si="0"/>
        <v>0</v>
      </c>
      <c r="AZ20" s="177">
        <f t="shared" si="1"/>
        <v>34739199.340000004</v>
      </c>
      <c r="BA20" s="93" t="s">
        <v>74</v>
      </c>
      <c r="BB20" s="177">
        <v>0</v>
      </c>
      <c r="BC20" s="177">
        <v>0</v>
      </c>
      <c r="BD20" s="177">
        <v>0</v>
      </c>
      <c r="BE20" s="177">
        <v>0</v>
      </c>
      <c r="BF20" s="177">
        <v>0</v>
      </c>
      <c r="BG20" s="177">
        <v>0</v>
      </c>
    </row>
    <row r="21" spans="1:60" s="89" customFormat="1" ht="47.25" x14ac:dyDescent="0.25">
      <c r="A21" s="28" t="s">
        <v>84</v>
      </c>
      <c r="B21" s="90">
        <v>6</v>
      </c>
      <c r="C21" s="90">
        <v>1</v>
      </c>
      <c r="D21" s="28" t="s">
        <v>746</v>
      </c>
      <c r="E21" s="91" t="s">
        <v>145</v>
      </c>
      <c r="F21" s="90" t="s">
        <v>1411</v>
      </c>
      <c r="G21" s="91" t="s">
        <v>100</v>
      </c>
      <c r="H21" s="28">
        <v>54100</v>
      </c>
      <c r="I21" s="28" t="s">
        <v>478</v>
      </c>
      <c r="J21" s="28" t="s">
        <v>69</v>
      </c>
      <c r="K21" s="90" t="s">
        <v>69</v>
      </c>
      <c r="L21" s="92" t="s">
        <v>69</v>
      </c>
      <c r="M21" s="28" t="s">
        <v>260</v>
      </c>
      <c r="N21" s="93" t="s">
        <v>747</v>
      </c>
      <c r="O21" s="93" t="s">
        <v>1412</v>
      </c>
      <c r="P21" s="93" t="s">
        <v>74</v>
      </c>
      <c r="Q21" s="93" t="s">
        <v>80</v>
      </c>
      <c r="R21" s="93" t="s">
        <v>80</v>
      </c>
      <c r="S21" s="93" t="s">
        <v>80</v>
      </c>
      <c r="T21" s="93" t="s">
        <v>80</v>
      </c>
      <c r="U21" s="99" t="s">
        <v>80</v>
      </c>
      <c r="V21" s="93" t="s">
        <v>145</v>
      </c>
      <c r="W21" s="177">
        <v>0</v>
      </c>
      <c r="X21" s="177">
        <v>1513331.74</v>
      </c>
      <c r="Y21" s="177">
        <v>0</v>
      </c>
      <c r="Z21" s="177">
        <v>14317.77</v>
      </c>
      <c r="AA21" s="179">
        <v>0</v>
      </c>
      <c r="AB21" s="76" t="s">
        <v>69</v>
      </c>
      <c r="AC21" s="179">
        <v>3000</v>
      </c>
      <c r="AD21" s="76" t="s">
        <v>1471</v>
      </c>
      <c r="AE21" s="179">
        <v>0</v>
      </c>
      <c r="AF21" s="183">
        <v>0</v>
      </c>
      <c r="AG21" s="77" t="s">
        <v>69</v>
      </c>
      <c r="AH21" s="183">
        <v>0</v>
      </c>
      <c r="AI21" s="77" t="s">
        <v>69</v>
      </c>
      <c r="AJ21" s="183">
        <v>0</v>
      </c>
      <c r="AK21" s="187">
        <v>0</v>
      </c>
      <c r="AL21" s="78" t="s">
        <v>69</v>
      </c>
      <c r="AM21" s="187">
        <v>0</v>
      </c>
      <c r="AN21" s="78" t="s">
        <v>69</v>
      </c>
      <c r="AO21" s="187">
        <v>0</v>
      </c>
      <c r="AP21" s="191">
        <v>0</v>
      </c>
      <c r="AQ21" s="94" t="s">
        <v>69</v>
      </c>
      <c r="AR21" s="191">
        <v>0</v>
      </c>
      <c r="AS21" s="108" t="s">
        <v>69</v>
      </c>
      <c r="AT21" s="192">
        <v>0</v>
      </c>
      <c r="AU21" s="193">
        <v>0</v>
      </c>
      <c r="AV21" s="109" t="s">
        <v>69</v>
      </c>
      <c r="AW21" s="193">
        <v>0</v>
      </c>
      <c r="AX21" s="109" t="s">
        <v>69</v>
      </c>
      <c r="AY21" s="177">
        <f t="shared" si="0"/>
        <v>0</v>
      </c>
      <c r="AZ21" s="177">
        <f t="shared" si="1"/>
        <v>1530649.51</v>
      </c>
      <c r="BA21" s="93" t="s">
        <v>74</v>
      </c>
      <c r="BB21" s="177">
        <v>0</v>
      </c>
      <c r="BC21" s="177">
        <v>0</v>
      </c>
      <c r="BD21" s="177">
        <v>0</v>
      </c>
      <c r="BE21" s="177">
        <v>0</v>
      </c>
      <c r="BF21" s="177">
        <v>0</v>
      </c>
      <c r="BG21" s="177">
        <v>0</v>
      </c>
    </row>
    <row r="22" spans="1:60" s="89" customFormat="1" ht="31.5" x14ac:dyDescent="0.25">
      <c r="A22" s="28" t="s">
        <v>84</v>
      </c>
      <c r="B22" s="90">
        <v>6</v>
      </c>
      <c r="C22" s="90">
        <v>1</v>
      </c>
      <c r="D22" s="28" t="s">
        <v>486</v>
      </c>
      <c r="E22" s="91" t="s">
        <v>145</v>
      </c>
      <c r="F22" s="90" t="s">
        <v>487</v>
      </c>
      <c r="G22" s="91" t="s">
        <v>100</v>
      </c>
      <c r="H22" s="28">
        <v>11403</v>
      </c>
      <c r="I22" s="28" t="s">
        <v>488</v>
      </c>
      <c r="J22" s="28" t="s">
        <v>69</v>
      </c>
      <c r="K22" s="90" t="s">
        <v>69</v>
      </c>
      <c r="L22" s="92" t="s">
        <v>69</v>
      </c>
      <c r="M22" s="28" t="s">
        <v>140</v>
      </c>
      <c r="N22" s="93" t="s">
        <v>489</v>
      </c>
      <c r="O22" s="93" t="s">
        <v>490</v>
      </c>
      <c r="P22" s="93" t="s">
        <v>145</v>
      </c>
      <c r="Q22" s="93" t="s">
        <v>80</v>
      </c>
      <c r="R22" s="93" t="s">
        <v>80</v>
      </c>
      <c r="S22" s="93">
        <v>5</v>
      </c>
      <c r="T22" s="93" t="s">
        <v>80</v>
      </c>
      <c r="U22" s="99" t="s">
        <v>80</v>
      </c>
      <c r="V22" s="93" t="s">
        <v>145</v>
      </c>
      <c r="W22" s="177">
        <v>0</v>
      </c>
      <c r="X22" s="177">
        <v>204247.59</v>
      </c>
      <c r="Y22" s="177">
        <v>0</v>
      </c>
      <c r="Z22" s="177">
        <v>1809779.61</v>
      </c>
      <c r="AA22" s="179">
        <v>0</v>
      </c>
      <c r="AB22" s="76" t="s">
        <v>69</v>
      </c>
      <c r="AC22" s="179">
        <v>8732000</v>
      </c>
      <c r="AD22" s="76" t="s">
        <v>458</v>
      </c>
      <c r="AE22" s="179">
        <v>100000</v>
      </c>
      <c r="AF22" s="183">
        <v>0</v>
      </c>
      <c r="AG22" s="77" t="s">
        <v>69</v>
      </c>
      <c r="AH22" s="183">
        <v>12568600</v>
      </c>
      <c r="AI22" s="77" t="s">
        <v>458</v>
      </c>
      <c r="AJ22" s="183">
        <v>100000</v>
      </c>
      <c r="AK22" s="187">
        <v>0</v>
      </c>
      <c r="AL22" s="78" t="s">
        <v>69</v>
      </c>
      <c r="AM22" s="187">
        <v>0</v>
      </c>
      <c r="AN22" s="78" t="s">
        <v>69</v>
      </c>
      <c r="AO22" s="187">
        <v>0</v>
      </c>
      <c r="AP22" s="191">
        <v>0</v>
      </c>
      <c r="AQ22" s="94" t="s">
        <v>69</v>
      </c>
      <c r="AR22" s="191">
        <v>0</v>
      </c>
      <c r="AS22" s="94" t="s">
        <v>69</v>
      </c>
      <c r="AT22" s="192">
        <v>0</v>
      </c>
      <c r="AU22" s="193">
        <v>0</v>
      </c>
      <c r="AV22" s="109" t="s">
        <v>69</v>
      </c>
      <c r="AW22" s="193">
        <v>32400</v>
      </c>
      <c r="AX22" s="109" t="s">
        <v>458</v>
      </c>
      <c r="AY22" s="177">
        <f t="shared" si="0"/>
        <v>0</v>
      </c>
      <c r="AZ22" s="177">
        <f t="shared" si="1"/>
        <v>23547027.199999999</v>
      </c>
      <c r="BA22" s="93" t="s">
        <v>145</v>
      </c>
      <c r="BB22" s="177">
        <v>12601000</v>
      </c>
      <c r="BC22" s="177">
        <v>0</v>
      </c>
      <c r="BD22" s="177">
        <v>12601000</v>
      </c>
      <c r="BE22" s="177">
        <v>0</v>
      </c>
      <c r="BF22" s="177">
        <v>0</v>
      </c>
      <c r="BG22" s="177">
        <v>0</v>
      </c>
      <c r="BH22" s="250"/>
    </row>
    <row r="23" spans="1:60" s="89" customFormat="1" x14ac:dyDescent="0.25">
      <c r="A23" s="28" t="s">
        <v>87</v>
      </c>
      <c r="B23" s="90" t="s">
        <v>1367</v>
      </c>
      <c r="C23" s="90" t="s">
        <v>1432</v>
      </c>
      <c r="D23" s="28" t="s">
        <v>1656</v>
      </c>
      <c r="E23" s="91" t="s">
        <v>74</v>
      </c>
      <c r="F23" s="90" t="s">
        <v>1657</v>
      </c>
      <c r="G23" s="91" t="s">
        <v>100</v>
      </c>
      <c r="H23" s="28" t="s">
        <v>1658</v>
      </c>
      <c r="I23" s="28" t="s">
        <v>478</v>
      </c>
      <c r="J23" s="28" t="s">
        <v>69</v>
      </c>
      <c r="K23" s="90" t="s">
        <v>69</v>
      </c>
      <c r="L23" s="92" t="s">
        <v>69</v>
      </c>
      <c r="M23" s="28" t="s">
        <v>260</v>
      </c>
      <c r="N23" s="93" t="s">
        <v>1659</v>
      </c>
      <c r="O23" s="90" t="s">
        <v>1657</v>
      </c>
      <c r="P23" s="160" t="s">
        <v>74</v>
      </c>
      <c r="Q23" s="160" t="s">
        <v>80</v>
      </c>
      <c r="R23" s="160" t="s">
        <v>80</v>
      </c>
      <c r="S23" s="160" t="s">
        <v>80</v>
      </c>
      <c r="T23" s="160" t="s">
        <v>80</v>
      </c>
      <c r="U23" s="166" t="s">
        <v>80</v>
      </c>
      <c r="V23" s="160" t="s">
        <v>74</v>
      </c>
      <c r="W23" s="177">
        <v>0</v>
      </c>
      <c r="X23" s="177">
        <v>0</v>
      </c>
      <c r="Y23" s="177">
        <v>0</v>
      </c>
      <c r="Z23" s="177">
        <v>0</v>
      </c>
      <c r="AA23" s="179">
        <v>0</v>
      </c>
      <c r="AB23" s="76" t="s">
        <v>69</v>
      </c>
      <c r="AC23" s="179">
        <v>0</v>
      </c>
      <c r="AD23" s="76" t="s">
        <v>69</v>
      </c>
      <c r="AE23" s="179">
        <v>0</v>
      </c>
      <c r="AF23" s="183">
        <v>0</v>
      </c>
      <c r="AG23" s="77" t="s">
        <v>69</v>
      </c>
      <c r="AH23" s="183">
        <v>0</v>
      </c>
      <c r="AI23" s="77" t="s">
        <v>69</v>
      </c>
      <c r="AJ23" s="183">
        <v>0</v>
      </c>
      <c r="AK23" s="187">
        <v>0</v>
      </c>
      <c r="AL23" s="78" t="s">
        <v>69</v>
      </c>
      <c r="AM23" s="187">
        <v>100000</v>
      </c>
      <c r="AN23" s="78" t="s">
        <v>1660</v>
      </c>
      <c r="AO23" s="187">
        <v>0</v>
      </c>
      <c r="AP23" s="191">
        <v>0</v>
      </c>
      <c r="AQ23" s="94" t="s">
        <v>69</v>
      </c>
      <c r="AR23" s="191">
        <v>100000</v>
      </c>
      <c r="AS23" s="108" t="s">
        <v>477</v>
      </c>
      <c r="AT23" s="192">
        <v>0</v>
      </c>
      <c r="AU23" s="193">
        <v>0</v>
      </c>
      <c r="AV23" s="109">
        <v>0</v>
      </c>
      <c r="AW23" s="193">
        <v>0</v>
      </c>
      <c r="AX23" s="109" t="s">
        <v>1303</v>
      </c>
      <c r="AY23" s="177">
        <f>W23+Y23+AA23+AF23+AK23+AP23+AU23</f>
        <v>0</v>
      </c>
      <c r="AZ23" s="177">
        <f>X23+Z23+AC23+AE23+AH23+AJ23+AM23+AO23+AR23+AT23+AW23</f>
        <v>200000</v>
      </c>
      <c r="BA23" s="93" t="s">
        <v>74</v>
      </c>
      <c r="BB23" s="177">
        <v>0</v>
      </c>
      <c r="BC23" s="177">
        <v>0</v>
      </c>
      <c r="BD23" s="177">
        <v>0</v>
      </c>
      <c r="BE23" s="177">
        <v>0</v>
      </c>
      <c r="BF23" s="177">
        <v>0</v>
      </c>
      <c r="BG23" s="177">
        <v>0</v>
      </c>
    </row>
    <row r="24" spans="1:60" s="89" customFormat="1" x14ac:dyDescent="0.25">
      <c r="A24" s="28" t="s">
        <v>84</v>
      </c>
      <c r="B24" s="90">
        <v>5</v>
      </c>
      <c r="C24" s="90">
        <v>1</v>
      </c>
      <c r="D24" s="28" t="s">
        <v>1304</v>
      </c>
      <c r="E24" s="91" t="s">
        <v>145</v>
      </c>
      <c r="F24" s="90" t="s">
        <v>1305</v>
      </c>
      <c r="G24" s="91" t="s">
        <v>100</v>
      </c>
      <c r="H24" s="28">
        <v>51103</v>
      </c>
      <c r="I24" s="28" t="s">
        <v>1275</v>
      </c>
      <c r="J24" s="28" t="s">
        <v>69</v>
      </c>
      <c r="K24" s="90" t="s">
        <v>69</v>
      </c>
      <c r="L24" s="92" t="s">
        <v>69</v>
      </c>
      <c r="M24" s="28" t="s">
        <v>1292</v>
      </c>
      <c r="N24" s="93" t="s">
        <v>1306</v>
      </c>
      <c r="O24" s="93" t="s">
        <v>1307</v>
      </c>
      <c r="P24" s="93" t="s">
        <v>74</v>
      </c>
      <c r="Q24" s="93">
        <v>9</v>
      </c>
      <c r="R24" s="93" t="s">
        <v>80</v>
      </c>
      <c r="S24" s="93" t="s">
        <v>80</v>
      </c>
      <c r="T24" s="93" t="s">
        <v>80</v>
      </c>
      <c r="U24" s="99" t="s">
        <v>80</v>
      </c>
      <c r="V24" s="93" t="s">
        <v>74</v>
      </c>
      <c r="W24" s="177">
        <v>0</v>
      </c>
      <c r="X24" s="177">
        <v>3674942.48</v>
      </c>
      <c r="Y24" s="177">
        <v>0</v>
      </c>
      <c r="Z24" s="177">
        <v>0</v>
      </c>
      <c r="AA24" s="179">
        <v>0</v>
      </c>
      <c r="AB24" s="76" t="s">
        <v>69</v>
      </c>
      <c r="AC24" s="179">
        <v>250000</v>
      </c>
      <c r="AD24" s="76" t="s">
        <v>1308</v>
      </c>
      <c r="AE24" s="179">
        <v>0</v>
      </c>
      <c r="AF24" s="183" t="s">
        <v>1303</v>
      </c>
      <c r="AG24" s="77" t="s">
        <v>69</v>
      </c>
      <c r="AH24" s="183">
        <v>0</v>
      </c>
      <c r="AI24" s="77" t="s">
        <v>69</v>
      </c>
      <c r="AJ24" s="183">
        <v>0</v>
      </c>
      <c r="AK24" s="187">
        <v>0</v>
      </c>
      <c r="AL24" s="78" t="s">
        <v>69</v>
      </c>
      <c r="AM24" s="187">
        <v>0</v>
      </c>
      <c r="AN24" s="78" t="s">
        <v>69</v>
      </c>
      <c r="AO24" s="187">
        <v>0</v>
      </c>
      <c r="AP24" s="191">
        <v>0</v>
      </c>
      <c r="AQ24" s="94" t="s">
        <v>69</v>
      </c>
      <c r="AR24" s="191">
        <v>0</v>
      </c>
      <c r="AS24" s="108" t="s">
        <v>69</v>
      </c>
      <c r="AT24" s="192">
        <v>0</v>
      </c>
      <c r="AU24" s="193">
        <v>0</v>
      </c>
      <c r="AV24" s="109" t="s">
        <v>69</v>
      </c>
      <c r="AW24" s="193">
        <v>0</v>
      </c>
      <c r="AX24" s="109" t="s">
        <v>69</v>
      </c>
      <c r="AY24" s="177">
        <f t="shared" si="0"/>
        <v>0</v>
      </c>
      <c r="AZ24" s="177">
        <f t="shared" si="1"/>
        <v>3924942.48</v>
      </c>
      <c r="BA24" s="93" t="s">
        <v>74</v>
      </c>
      <c r="BB24" s="177">
        <v>0</v>
      </c>
      <c r="BC24" s="177">
        <v>0</v>
      </c>
      <c r="BD24" s="177">
        <v>0</v>
      </c>
      <c r="BE24" s="177">
        <v>0</v>
      </c>
      <c r="BF24" s="177">
        <v>0</v>
      </c>
      <c r="BG24" s="177">
        <v>0</v>
      </c>
    </row>
    <row r="25" spans="1:60" s="89" customFormat="1" ht="31.5" x14ac:dyDescent="0.25">
      <c r="A25" s="28" t="s">
        <v>84</v>
      </c>
      <c r="B25" s="90">
        <v>5</v>
      </c>
      <c r="C25" s="90">
        <v>1</v>
      </c>
      <c r="D25" s="28" t="s">
        <v>1356</v>
      </c>
      <c r="E25" s="91" t="s">
        <v>145</v>
      </c>
      <c r="F25" s="90" t="s">
        <v>562</v>
      </c>
      <c r="G25" s="91" t="s">
        <v>100</v>
      </c>
      <c r="H25" s="28">
        <v>51103</v>
      </c>
      <c r="I25" s="28" t="s">
        <v>1275</v>
      </c>
      <c r="J25" s="28" t="s">
        <v>69</v>
      </c>
      <c r="K25" s="90" t="s">
        <v>69</v>
      </c>
      <c r="L25" s="92" t="s">
        <v>69</v>
      </c>
      <c r="M25" s="28" t="s">
        <v>1292</v>
      </c>
      <c r="N25" s="93" t="s">
        <v>1490</v>
      </c>
      <c r="O25" s="93" t="s">
        <v>1357</v>
      </c>
      <c r="P25" s="93" t="s">
        <v>74</v>
      </c>
      <c r="Q25" s="93" t="s">
        <v>80</v>
      </c>
      <c r="R25" s="93" t="s">
        <v>80</v>
      </c>
      <c r="S25" s="93" t="s">
        <v>80</v>
      </c>
      <c r="T25" s="93">
        <v>8</v>
      </c>
      <c r="U25" s="99" t="s">
        <v>80</v>
      </c>
      <c r="V25" s="93" t="s">
        <v>74</v>
      </c>
      <c r="W25" s="177">
        <v>0</v>
      </c>
      <c r="X25" s="177">
        <v>3000000</v>
      </c>
      <c r="Y25" s="177">
        <v>0</v>
      </c>
      <c r="Z25" s="177">
        <v>0</v>
      </c>
      <c r="AA25" s="179">
        <v>0</v>
      </c>
      <c r="AB25" s="76" t="s">
        <v>69</v>
      </c>
      <c r="AC25" s="179">
        <v>0</v>
      </c>
      <c r="AD25" s="76" t="s">
        <v>69</v>
      </c>
      <c r="AE25" s="179">
        <v>0</v>
      </c>
      <c r="AF25" s="183" t="s">
        <v>1303</v>
      </c>
      <c r="AG25" s="77" t="s">
        <v>69</v>
      </c>
      <c r="AH25" s="183">
        <v>5950000</v>
      </c>
      <c r="AI25" s="77" t="s">
        <v>1312</v>
      </c>
      <c r="AJ25" s="183">
        <v>0</v>
      </c>
      <c r="AK25" s="187">
        <v>0</v>
      </c>
      <c r="AL25" s="78" t="s">
        <v>69</v>
      </c>
      <c r="AM25" s="187">
        <v>19200000</v>
      </c>
      <c r="AN25" s="78" t="s">
        <v>1312</v>
      </c>
      <c r="AO25" s="187">
        <v>0</v>
      </c>
      <c r="AP25" s="191">
        <v>0</v>
      </c>
      <c r="AQ25" s="94" t="s">
        <v>69</v>
      </c>
      <c r="AR25" s="191">
        <v>5000000</v>
      </c>
      <c r="AS25" s="108" t="s">
        <v>1312</v>
      </c>
      <c r="AT25" s="192">
        <v>0</v>
      </c>
      <c r="AU25" s="193">
        <v>0</v>
      </c>
      <c r="AV25" s="109" t="s">
        <v>69</v>
      </c>
      <c r="AW25" s="193">
        <v>17500000</v>
      </c>
      <c r="AX25" s="109" t="s">
        <v>1312</v>
      </c>
      <c r="AY25" s="177">
        <f t="shared" si="0"/>
        <v>0</v>
      </c>
      <c r="AZ25" s="177">
        <f t="shared" si="1"/>
        <v>50650000</v>
      </c>
      <c r="BA25" s="93" t="s">
        <v>74</v>
      </c>
      <c r="BB25" s="177">
        <v>0</v>
      </c>
      <c r="BC25" s="177">
        <v>0</v>
      </c>
      <c r="BD25" s="177">
        <v>0</v>
      </c>
      <c r="BE25" s="177">
        <v>0</v>
      </c>
      <c r="BF25" s="177">
        <v>0</v>
      </c>
      <c r="BG25" s="177">
        <v>0</v>
      </c>
    </row>
    <row r="26" spans="1:60" s="89" customFormat="1" x14ac:dyDescent="0.25">
      <c r="A26" s="28" t="s">
        <v>84</v>
      </c>
      <c r="B26" s="90">
        <v>4</v>
      </c>
      <c r="C26" s="90">
        <v>1</v>
      </c>
      <c r="D26" s="28" t="s">
        <v>482</v>
      </c>
      <c r="E26" s="91" t="s">
        <v>145</v>
      </c>
      <c r="F26" s="90" t="s">
        <v>483</v>
      </c>
      <c r="G26" s="91" t="s">
        <v>100</v>
      </c>
      <c r="H26" s="28">
        <v>55501</v>
      </c>
      <c r="I26" s="28" t="s">
        <v>259</v>
      </c>
      <c r="J26" s="28" t="s">
        <v>69</v>
      </c>
      <c r="K26" s="90" t="s">
        <v>69</v>
      </c>
      <c r="L26" s="92" t="s">
        <v>69</v>
      </c>
      <c r="M26" s="28" t="s">
        <v>140</v>
      </c>
      <c r="N26" s="93" t="s">
        <v>484</v>
      </c>
      <c r="O26" s="93" t="s">
        <v>485</v>
      </c>
      <c r="P26" s="93" t="s">
        <v>74</v>
      </c>
      <c r="Q26" s="93">
        <v>6</v>
      </c>
      <c r="R26" s="93" t="s">
        <v>80</v>
      </c>
      <c r="S26" s="93" t="s">
        <v>80</v>
      </c>
      <c r="T26" s="93" t="s">
        <v>80</v>
      </c>
      <c r="U26" s="99" t="s">
        <v>80</v>
      </c>
      <c r="V26" s="93" t="s">
        <v>145</v>
      </c>
      <c r="W26" s="177">
        <v>0</v>
      </c>
      <c r="X26" s="177">
        <v>1139.3599999999999</v>
      </c>
      <c r="Y26" s="177">
        <v>0</v>
      </c>
      <c r="Z26" s="177">
        <v>198860.64</v>
      </c>
      <c r="AA26" s="179">
        <v>0</v>
      </c>
      <c r="AB26" s="76" t="s">
        <v>69</v>
      </c>
      <c r="AC26" s="179">
        <v>400000</v>
      </c>
      <c r="AD26" s="76" t="s">
        <v>481</v>
      </c>
      <c r="AE26" s="179">
        <v>70000</v>
      </c>
      <c r="AF26" s="183">
        <v>0</v>
      </c>
      <c r="AG26" s="77" t="s">
        <v>69</v>
      </c>
      <c r="AH26" s="183">
        <v>0</v>
      </c>
      <c r="AI26" s="77" t="s">
        <v>69</v>
      </c>
      <c r="AJ26" s="183">
        <v>0</v>
      </c>
      <c r="AK26" s="187">
        <v>0</v>
      </c>
      <c r="AL26" s="78" t="s">
        <v>69</v>
      </c>
      <c r="AM26" s="187">
        <v>0</v>
      </c>
      <c r="AN26" s="78" t="s">
        <v>69</v>
      </c>
      <c r="AO26" s="187">
        <v>0</v>
      </c>
      <c r="AP26" s="191">
        <v>0</v>
      </c>
      <c r="AQ26" s="94" t="s">
        <v>69</v>
      </c>
      <c r="AR26" s="191">
        <v>0</v>
      </c>
      <c r="AS26" s="108" t="s">
        <v>69</v>
      </c>
      <c r="AT26" s="192">
        <v>0</v>
      </c>
      <c r="AU26" s="193">
        <v>0</v>
      </c>
      <c r="AV26" s="109" t="s">
        <v>69</v>
      </c>
      <c r="AW26" s="193">
        <v>0</v>
      </c>
      <c r="AX26" s="109" t="s">
        <v>69</v>
      </c>
      <c r="AY26" s="177">
        <f t="shared" si="0"/>
        <v>0</v>
      </c>
      <c r="AZ26" s="177">
        <f t="shared" si="1"/>
        <v>670000</v>
      </c>
      <c r="BA26" s="93" t="s">
        <v>74</v>
      </c>
      <c r="BB26" s="177">
        <v>0</v>
      </c>
      <c r="BC26" s="177">
        <v>0</v>
      </c>
      <c r="BD26" s="177">
        <v>0</v>
      </c>
      <c r="BE26" s="177">
        <v>0</v>
      </c>
      <c r="BF26" s="177">
        <v>0</v>
      </c>
      <c r="BG26" s="177">
        <v>0</v>
      </c>
    </row>
    <row r="27" spans="1:60" s="89" customFormat="1" ht="31.5" x14ac:dyDescent="0.25">
      <c r="A27" s="28" t="s">
        <v>84</v>
      </c>
      <c r="B27" s="90">
        <v>6</v>
      </c>
      <c r="C27" s="90">
        <v>1</v>
      </c>
      <c r="D27" s="28" t="s">
        <v>491</v>
      </c>
      <c r="E27" s="91" t="s">
        <v>145</v>
      </c>
      <c r="F27" s="90" t="s">
        <v>492</v>
      </c>
      <c r="G27" s="91" t="s">
        <v>100</v>
      </c>
      <c r="H27" s="28">
        <v>55303</v>
      </c>
      <c r="I27" s="28" t="s">
        <v>493</v>
      </c>
      <c r="J27" s="28" t="s">
        <v>69</v>
      </c>
      <c r="K27" s="90" t="s">
        <v>69</v>
      </c>
      <c r="L27" s="92" t="s">
        <v>69</v>
      </c>
      <c r="M27" s="28" t="s">
        <v>466</v>
      </c>
      <c r="N27" s="93" t="s">
        <v>494</v>
      </c>
      <c r="O27" s="93" t="s">
        <v>492</v>
      </c>
      <c r="P27" s="93" t="s">
        <v>145</v>
      </c>
      <c r="Q27" s="93">
        <v>10</v>
      </c>
      <c r="R27" s="93" t="s">
        <v>80</v>
      </c>
      <c r="S27" s="93">
        <v>10</v>
      </c>
      <c r="T27" s="93" t="s">
        <v>80</v>
      </c>
      <c r="U27" s="99" t="s">
        <v>80</v>
      </c>
      <c r="V27" s="93" t="s">
        <v>145</v>
      </c>
      <c r="W27" s="177">
        <v>0</v>
      </c>
      <c r="X27" s="177">
        <v>0</v>
      </c>
      <c r="Y27" s="177">
        <v>0</v>
      </c>
      <c r="Z27" s="177">
        <v>1070000</v>
      </c>
      <c r="AA27" s="179">
        <v>0</v>
      </c>
      <c r="AB27" s="76" t="s">
        <v>69</v>
      </c>
      <c r="AC27" s="179">
        <v>662000</v>
      </c>
      <c r="AD27" s="76" t="s">
        <v>495</v>
      </c>
      <c r="AE27" s="179">
        <v>80000</v>
      </c>
      <c r="AF27" s="183">
        <v>0</v>
      </c>
      <c r="AG27" s="77" t="s">
        <v>69</v>
      </c>
      <c r="AH27" s="183">
        <v>440000</v>
      </c>
      <c r="AI27" s="77" t="s">
        <v>496</v>
      </c>
      <c r="AJ27" s="183">
        <v>80000</v>
      </c>
      <c r="AK27" s="187">
        <v>0</v>
      </c>
      <c r="AL27" s="78" t="s">
        <v>69</v>
      </c>
      <c r="AM27" s="187">
        <v>550000</v>
      </c>
      <c r="AN27" s="78" t="s">
        <v>496</v>
      </c>
      <c r="AO27" s="187">
        <v>80000</v>
      </c>
      <c r="AP27" s="191">
        <v>0</v>
      </c>
      <c r="AQ27" s="94" t="s">
        <v>69</v>
      </c>
      <c r="AR27" s="191">
        <v>0</v>
      </c>
      <c r="AS27" s="108" t="s">
        <v>69</v>
      </c>
      <c r="AT27" s="192">
        <v>0</v>
      </c>
      <c r="AU27" s="193">
        <v>0</v>
      </c>
      <c r="AV27" s="109" t="s">
        <v>69</v>
      </c>
      <c r="AW27" s="193">
        <v>0</v>
      </c>
      <c r="AX27" s="109" t="s">
        <v>69</v>
      </c>
      <c r="AY27" s="177">
        <f t="shared" si="0"/>
        <v>0</v>
      </c>
      <c r="AZ27" s="177">
        <f t="shared" si="1"/>
        <v>2962000</v>
      </c>
      <c r="BA27" s="93" t="s">
        <v>145</v>
      </c>
      <c r="BB27" s="177">
        <v>990000</v>
      </c>
      <c r="BC27" s="177">
        <v>0</v>
      </c>
      <c r="BD27" s="177">
        <v>440000</v>
      </c>
      <c r="BE27" s="177">
        <v>550000</v>
      </c>
      <c r="BF27" s="177">
        <v>0</v>
      </c>
      <c r="BG27" s="177">
        <v>0</v>
      </c>
      <c r="BH27" s="250"/>
    </row>
    <row r="28" spans="1:60" s="89" customFormat="1" ht="78.75" customHeight="1" x14ac:dyDescent="0.25">
      <c r="A28" s="28" t="s">
        <v>84</v>
      </c>
      <c r="B28" s="90">
        <v>7</v>
      </c>
      <c r="C28" s="90">
        <v>1</v>
      </c>
      <c r="D28" s="28" t="s">
        <v>497</v>
      </c>
      <c r="E28" s="91" t="s">
        <v>145</v>
      </c>
      <c r="F28" s="90" t="s">
        <v>1459</v>
      </c>
      <c r="G28" s="91" t="s">
        <v>100</v>
      </c>
      <c r="H28" s="28">
        <v>12602</v>
      </c>
      <c r="I28" s="28" t="s">
        <v>498</v>
      </c>
      <c r="J28" s="28">
        <v>23310000</v>
      </c>
      <c r="K28" s="90" t="s">
        <v>499</v>
      </c>
      <c r="L28" s="92" t="s">
        <v>500</v>
      </c>
      <c r="M28" s="28" t="s">
        <v>140</v>
      </c>
      <c r="N28" s="93" t="s">
        <v>501</v>
      </c>
      <c r="O28" s="93" t="s">
        <v>1459</v>
      </c>
      <c r="P28" s="93" t="s">
        <v>74</v>
      </c>
      <c r="Q28" s="93" t="s">
        <v>80</v>
      </c>
      <c r="R28" s="93" t="s">
        <v>80</v>
      </c>
      <c r="S28" s="93">
        <v>12</v>
      </c>
      <c r="T28" s="93" t="s">
        <v>80</v>
      </c>
      <c r="U28" s="99" t="s">
        <v>80</v>
      </c>
      <c r="V28" s="93" t="s">
        <v>145</v>
      </c>
      <c r="W28" s="177">
        <v>0</v>
      </c>
      <c r="X28" s="177">
        <v>0</v>
      </c>
      <c r="Y28" s="177">
        <v>0</v>
      </c>
      <c r="Z28" s="177">
        <v>550000</v>
      </c>
      <c r="AA28" s="179">
        <v>0</v>
      </c>
      <c r="AB28" s="76" t="s">
        <v>69</v>
      </c>
      <c r="AC28" s="179">
        <v>0</v>
      </c>
      <c r="AD28" s="76" t="s">
        <v>69</v>
      </c>
      <c r="AE28" s="179">
        <v>0</v>
      </c>
      <c r="AF28" s="183">
        <v>0</v>
      </c>
      <c r="AG28" s="77" t="s">
        <v>69</v>
      </c>
      <c r="AH28" s="183">
        <v>203000</v>
      </c>
      <c r="AI28" s="77" t="s">
        <v>502</v>
      </c>
      <c r="AJ28" s="183">
        <v>30000</v>
      </c>
      <c r="AK28" s="187">
        <v>720000</v>
      </c>
      <c r="AL28" s="78" t="s">
        <v>271</v>
      </c>
      <c r="AM28" s="187">
        <v>4260000</v>
      </c>
      <c r="AN28" s="78" t="s">
        <v>503</v>
      </c>
      <c r="AO28" s="187">
        <v>30000</v>
      </c>
      <c r="AP28" s="191">
        <v>0</v>
      </c>
      <c r="AQ28" s="94" t="s">
        <v>69</v>
      </c>
      <c r="AR28" s="191">
        <v>0</v>
      </c>
      <c r="AS28" s="108" t="s">
        <v>69</v>
      </c>
      <c r="AT28" s="192">
        <v>0</v>
      </c>
      <c r="AU28" s="193">
        <v>0</v>
      </c>
      <c r="AV28" s="109" t="s">
        <v>69</v>
      </c>
      <c r="AW28" s="193">
        <v>0</v>
      </c>
      <c r="AX28" s="109" t="s">
        <v>69</v>
      </c>
      <c r="AY28" s="177">
        <f t="shared" si="0"/>
        <v>720000</v>
      </c>
      <c r="AZ28" s="177">
        <f t="shared" si="1"/>
        <v>5073000</v>
      </c>
      <c r="BA28" s="93" t="s">
        <v>145</v>
      </c>
      <c r="BB28" s="177">
        <v>203000</v>
      </c>
      <c r="BC28" s="177">
        <v>4260000</v>
      </c>
      <c r="BD28" s="177">
        <v>203000</v>
      </c>
      <c r="BE28" s="177">
        <v>4260000</v>
      </c>
      <c r="BF28" s="177">
        <v>0</v>
      </c>
      <c r="BG28" s="177">
        <v>0</v>
      </c>
      <c r="BH28" s="250"/>
    </row>
    <row r="29" spans="1:60" s="89" customFormat="1" ht="78.75" customHeight="1" x14ac:dyDescent="0.25">
      <c r="A29" s="28" t="s">
        <v>84</v>
      </c>
      <c r="B29" s="90">
        <v>7</v>
      </c>
      <c r="C29" s="90">
        <v>1</v>
      </c>
      <c r="D29" s="28" t="s">
        <v>508</v>
      </c>
      <c r="E29" s="91" t="s">
        <v>145</v>
      </c>
      <c r="F29" s="90" t="s">
        <v>509</v>
      </c>
      <c r="G29" s="91" t="s">
        <v>100</v>
      </c>
      <c r="H29" s="28">
        <v>12602</v>
      </c>
      <c r="I29" s="28" t="s">
        <v>498</v>
      </c>
      <c r="J29" s="28" t="s">
        <v>510</v>
      </c>
      <c r="K29" s="90" t="s">
        <v>511</v>
      </c>
      <c r="L29" s="92" t="s">
        <v>512</v>
      </c>
      <c r="M29" s="28" t="s">
        <v>140</v>
      </c>
      <c r="N29" s="93" t="s">
        <v>513</v>
      </c>
      <c r="O29" s="93" t="s">
        <v>509</v>
      </c>
      <c r="P29" s="93" t="s">
        <v>74</v>
      </c>
      <c r="Q29" s="93" t="s">
        <v>80</v>
      </c>
      <c r="R29" s="93">
        <v>6</v>
      </c>
      <c r="S29" s="93" t="s">
        <v>80</v>
      </c>
      <c r="T29" s="93" t="s">
        <v>80</v>
      </c>
      <c r="U29" s="99" t="s">
        <v>80</v>
      </c>
      <c r="V29" s="93" t="s">
        <v>145</v>
      </c>
      <c r="W29" s="177">
        <v>0</v>
      </c>
      <c r="X29" s="177">
        <v>0</v>
      </c>
      <c r="Y29" s="177">
        <v>0</v>
      </c>
      <c r="Z29" s="177">
        <v>0</v>
      </c>
      <c r="AA29" s="179">
        <v>0</v>
      </c>
      <c r="AB29" s="76" t="s">
        <v>69</v>
      </c>
      <c r="AC29" s="179">
        <v>130000</v>
      </c>
      <c r="AD29" s="76" t="s">
        <v>477</v>
      </c>
      <c r="AE29" s="179">
        <v>60000</v>
      </c>
      <c r="AF29" s="183">
        <v>720000</v>
      </c>
      <c r="AG29" s="77" t="s">
        <v>271</v>
      </c>
      <c r="AH29" s="183">
        <v>2811000</v>
      </c>
      <c r="AI29" s="77" t="s">
        <v>514</v>
      </c>
      <c r="AJ29" s="183">
        <v>60000</v>
      </c>
      <c r="AK29" s="187">
        <v>0</v>
      </c>
      <c r="AL29" s="78" t="s">
        <v>69</v>
      </c>
      <c r="AM29" s="187">
        <v>0</v>
      </c>
      <c r="AN29" s="78" t="s">
        <v>69</v>
      </c>
      <c r="AO29" s="187">
        <v>0</v>
      </c>
      <c r="AP29" s="191">
        <v>0</v>
      </c>
      <c r="AQ29" s="94" t="s">
        <v>69</v>
      </c>
      <c r="AR29" s="191">
        <v>0</v>
      </c>
      <c r="AS29" s="108" t="s">
        <v>69</v>
      </c>
      <c r="AT29" s="192">
        <v>0</v>
      </c>
      <c r="AU29" s="193">
        <v>0</v>
      </c>
      <c r="AV29" s="109" t="s">
        <v>69</v>
      </c>
      <c r="AW29" s="193">
        <v>0</v>
      </c>
      <c r="AX29" s="109" t="s">
        <v>69</v>
      </c>
      <c r="AY29" s="177">
        <f t="shared" si="0"/>
        <v>720000</v>
      </c>
      <c r="AZ29" s="177">
        <f t="shared" si="1"/>
        <v>3061000</v>
      </c>
      <c r="BA29" s="93" t="s">
        <v>145</v>
      </c>
      <c r="BB29" s="177">
        <v>2811000</v>
      </c>
      <c r="BC29" s="177">
        <v>0</v>
      </c>
      <c r="BD29" s="177">
        <v>2811000</v>
      </c>
      <c r="BE29" s="177">
        <v>0</v>
      </c>
      <c r="BF29" s="177">
        <v>0</v>
      </c>
      <c r="BG29" s="177">
        <v>0</v>
      </c>
      <c r="BH29" s="250"/>
    </row>
    <row r="30" spans="1:60" s="89" customFormat="1" ht="47.25" x14ac:dyDescent="0.25">
      <c r="A30" s="28" t="s">
        <v>84</v>
      </c>
      <c r="B30" s="90">
        <v>7</v>
      </c>
      <c r="C30" s="90">
        <v>1</v>
      </c>
      <c r="D30" s="28" t="s">
        <v>504</v>
      </c>
      <c r="E30" s="91" t="s">
        <v>145</v>
      </c>
      <c r="F30" s="90" t="s">
        <v>505</v>
      </c>
      <c r="G30" s="91" t="s">
        <v>100</v>
      </c>
      <c r="H30" s="28">
        <v>12602</v>
      </c>
      <c r="I30" s="28" t="s">
        <v>498</v>
      </c>
      <c r="J30" s="28" t="s">
        <v>69</v>
      </c>
      <c r="K30" s="90" t="s">
        <v>69</v>
      </c>
      <c r="L30" s="92" t="s">
        <v>69</v>
      </c>
      <c r="M30" s="28" t="s">
        <v>140</v>
      </c>
      <c r="N30" s="93" t="s">
        <v>506</v>
      </c>
      <c r="O30" s="93" t="s">
        <v>505</v>
      </c>
      <c r="P30" s="93" t="s">
        <v>74</v>
      </c>
      <c r="Q30" s="93">
        <v>12</v>
      </c>
      <c r="R30" s="93" t="s">
        <v>80</v>
      </c>
      <c r="S30" s="93" t="s">
        <v>80</v>
      </c>
      <c r="T30" s="93" t="s">
        <v>80</v>
      </c>
      <c r="U30" s="99" t="s">
        <v>80</v>
      </c>
      <c r="V30" s="93" t="s">
        <v>145</v>
      </c>
      <c r="W30" s="177">
        <v>0</v>
      </c>
      <c r="X30" s="177">
        <v>0</v>
      </c>
      <c r="Y30" s="177">
        <v>0</v>
      </c>
      <c r="Z30" s="177">
        <v>0</v>
      </c>
      <c r="AA30" s="179">
        <v>0</v>
      </c>
      <c r="AB30" s="76" t="s">
        <v>69</v>
      </c>
      <c r="AC30" s="179">
        <v>280000</v>
      </c>
      <c r="AD30" s="76" t="s">
        <v>507</v>
      </c>
      <c r="AE30" s="179">
        <v>30000</v>
      </c>
      <c r="AF30" s="183">
        <v>0</v>
      </c>
      <c r="AG30" s="77" t="s">
        <v>69</v>
      </c>
      <c r="AH30" s="183">
        <v>0</v>
      </c>
      <c r="AI30" s="77" t="s">
        <v>69</v>
      </c>
      <c r="AJ30" s="183">
        <v>0</v>
      </c>
      <c r="AK30" s="187">
        <v>0</v>
      </c>
      <c r="AL30" s="78" t="s">
        <v>69</v>
      </c>
      <c r="AM30" s="187">
        <v>0</v>
      </c>
      <c r="AN30" s="78" t="s">
        <v>69</v>
      </c>
      <c r="AO30" s="187">
        <v>0</v>
      </c>
      <c r="AP30" s="191">
        <v>0</v>
      </c>
      <c r="AQ30" s="94" t="s">
        <v>69</v>
      </c>
      <c r="AR30" s="191">
        <v>0</v>
      </c>
      <c r="AS30" s="108" t="s">
        <v>69</v>
      </c>
      <c r="AT30" s="192">
        <v>0</v>
      </c>
      <c r="AU30" s="193">
        <v>0</v>
      </c>
      <c r="AV30" s="109" t="s">
        <v>69</v>
      </c>
      <c r="AW30" s="193">
        <v>0</v>
      </c>
      <c r="AX30" s="109" t="s">
        <v>69</v>
      </c>
      <c r="AY30" s="177">
        <f t="shared" si="0"/>
        <v>0</v>
      </c>
      <c r="AZ30" s="177">
        <f t="shared" si="1"/>
        <v>310000</v>
      </c>
      <c r="BA30" s="93" t="s">
        <v>74</v>
      </c>
      <c r="BB30" s="177">
        <v>0</v>
      </c>
      <c r="BC30" s="177">
        <v>0</v>
      </c>
      <c r="BD30" s="177">
        <v>0</v>
      </c>
      <c r="BE30" s="177">
        <v>0</v>
      </c>
      <c r="BF30" s="177">
        <v>0</v>
      </c>
      <c r="BG30" s="177">
        <v>0</v>
      </c>
    </row>
    <row r="31" spans="1:60" s="89" customFormat="1" ht="47.25" x14ac:dyDescent="0.25">
      <c r="A31" s="28" t="s">
        <v>84</v>
      </c>
      <c r="B31" s="90">
        <v>7</v>
      </c>
      <c r="C31" s="90">
        <v>1</v>
      </c>
      <c r="D31" s="28" t="s">
        <v>515</v>
      </c>
      <c r="E31" s="91" t="s">
        <v>145</v>
      </c>
      <c r="F31" s="90" t="s">
        <v>516</v>
      </c>
      <c r="G31" s="91" t="s">
        <v>100</v>
      </c>
      <c r="H31" s="28">
        <v>12602</v>
      </c>
      <c r="I31" s="28" t="s">
        <v>498</v>
      </c>
      <c r="J31" s="28" t="s">
        <v>69</v>
      </c>
      <c r="K31" s="90" t="s">
        <v>69</v>
      </c>
      <c r="L31" s="92" t="s">
        <v>69</v>
      </c>
      <c r="M31" s="28" t="s">
        <v>260</v>
      </c>
      <c r="N31" s="93" t="s">
        <v>517</v>
      </c>
      <c r="O31" s="93" t="s">
        <v>516</v>
      </c>
      <c r="P31" s="93" t="s">
        <v>145</v>
      </c>
      <c r="Q31" s="93" t="s">
        <v>80</v>
      </c>
      <c r="R31" s="93">
        <v>9</v>
      </c>
      <c r="S31" s="93" t="s">
        <v>80</v>
      </c>
      <c r="T31" s="93" t="s">
        <v>80</v>
      </c>
      <c r="U31" s="99" t="s">
        <v>80</v>
      </c>
      <c r="V31" s="93" t="s">
        <v>145</v>
      </c>
      <c r="W31" s="177">
        <v>0</v>
      </c>
      <c r="X31" s="177">
        <v>0</v>
      </c>
      <c r="Y31" s="177">
        <v>0</v>
      </c>
      <c r="Z31" s="177">
        <v>0</v>
      </c>
      <c r="AA31" s="179">
        <v>0</v>
      </c>
      <c r="AB31" s="76" t="s">
        <v>69</v>
      </c>
      <c r="AC31" s="179">
        <v>57000</v>
      </c>
      <c r="AD31" s="76" t="s">
        <v>477</v>
      </c>
      <c r="AE31" s="179">
        <v>20000</v>
      </c>
      <c r="AF31" s="183">
        <v>0</v>
      </c>
      <c r="AG31" s="77" t="s">
        <v>69</v>
      </c>
      <c r="AH31" s="183">
        <v>369000</v>
      </c>
      <c r="AI31" s="77" t="s">
        <v>518</v>
      </c>
      <c r="AJ31" s="183">
        <v>20000</v>
      </c>
      <c r="AK31" s="187">
        <v>0</v>
      </c>
      <c r="AL31" s="78" t="s">
        <v>69</v>
      </c>
      <c r="AM31" s="187">
        <v>0</v>
      </c>
      <c r="AN31" s="78" t="s">
        <v>69</v>
      </c>
      <c r="AO31" s="187">
        <v>0</v>
      </c>
      <c r="AP31" s="191">
        <v>0</v>
      </c>
      <c r="AQ31" s="94" t="s">
        <v>69</v>
      </c>
      <c r="AR31" s="191">
        <v>0</v>
      </c>
      <c r="AS31" s="108" t="s">
        <v>69</v>
      </c>
      <c r="AT31" s="192">
        <v>0</v>
      </c>
      <c r="AU31" s="193">
        <v>0</v>
      </c>
      <c r="AV31" s="109" t="s">
        <v>69</v>
      </c>
      <c r="AW31" s="193">
        <v>0</v>
      </c>
      <c r="AX31" s="109" t="s">
        <v>69</v>
      </c>
      <c r="AY31" s="177">
        <f t="shared" si="0"/>
        <v>0</v>
      </c>
      <c r="AZ31" s="177">
        <f t="shared" si="1"/>
        <v>466000</v>
      </c>
      <c r="BA31" s="93" t="s">
        <v>145</v>
      </c>
      <c r="BB31" s="177">
        <v>369000</v>
      </c>
      <c r="BC31" s="177">
        <v>0</v>
      </c>
      <c r="BD31" s="177">
        <v>369000</v>
      </c>
      <c r="BE31" s="177">
        <v>0</v>
      </c>
      <c r="BF31" s="177">
        <v>0</v>
      </c>
      <c r="BG31" s="177">
        <v>0</v>
      </c>
      <c r="BH31" s="250"/>
    </row>
    <row r="32" spans="1:60" s="89" customFormat="1" ht="63" x14ac:dyDescent="0.25">
      <c r="A32" s="28" t="s">
        <v>84</v>
      </c>
      <c r="B32" s="90">
        <v>7</v>
      </c>
      <c r="C32" s="90">
        <v>1</v>
      </c>
      <c r="D32" s="28" t="s">
        <v>519</v>
      </c>
      <c r="E32" s="91" t="s">
        <v>145</v>
      </c>
      <c r="F32" s="90" t="s">
        <v>520</v>
      </c>
      <c r="G32" s="91" t="s">
        <v>100</v>
      </c>
      <c r="H32" s="28">
        <v>12601</v>
      </c>
      <c r="I32" s="28" t="s">
        <v>521</v>
      </c>
      <c r="J32" s="28" t="s">
        <v>69</v>
      </c>
      <c r="K32" s="90" t="s">
        <v>69</v>
      </c>
      <c r="L32" s="92" t="s">
        <v>69</v>
      </c>
      <c r="M32" s="28" t="s">
        <v>140</v>
      </c>
      <c r="N32" s="93" t="s">
        <v>522</v>
      </c>
      <c r="O32" s="93" t="s">
        <v>523</v>
      </c>
      <c r="P32" s="93" t="s">
        <v>74</v>
      </c>
      <c r="Q32" s="93">
        <v>12</v>
      </c>
      <c r="R32" s="93" t="s">
        <v>80</v>
      </c>
      <c r="S32" s="93" t="s">
        <v>80</v>
      </c>
      <c r="T32" s="93" t="s">
        <v>80</v>
      </c>
      <c r="U32" s="99" t="s">
        <v>80</v>
      </c>
      <c r="V32" s="93" t="s">
        <v>145</v>
      </c>
      <c r="W32" s="177">
        <v>0</v>
      </c>
      <c r="X32" s="177">
        <v>0</v>
      </c>
      <c r="Y32" s="177">
        <v>0</v>
      </c>
      <c r="Z32" s="177">
        <v>0</v>
      </c>
      <c r="AA32" s="179">
        <v>0</v>
      </c>
      <c r="AB32" s="76" t="s">
        <v>69</v>
      </c>
      <c r="AC32" s="179">
        <v>180000</v>
      </c>
      <c r="AD32" s="76" t="s">
        <v>524</v>
      </c>
      <c r="AE32" s="179">
        <v>5000</v>
      </c>
      <c r="AF32" s="183">
        <v>0</v>
      </c>
      <c r="AG32" s="77" t="s">
        <v>69</v>
      </c>
      <c r="AH32" s="183">
        <v>0</v>
      </c>
      <c r="AI32" s="77" t="s">
        <v>69</v>
      </c>
      <c r="AJ32" s="183">
        <v>0</v>
      </c>
      <c r="AK32" s="187">
        <v>0</v>
      </c>
      <c r="AL32" s="78" t="s">
        <v>69</v>
      </c>
      <c r="AM32" s="187">
        <v>0</v>
      </c>
      <c r="AN32" s="78" t="s">
        <v>69</v>
      </c>
      <c r="AO32" s="187">
        <v>0</v>
      </c>
      <c r="AP32" s="191">
        <v>0</v>
      </c>
      <c r="AQ32" s="94" t="s">
        <v>69</v>
      </c>
      <c r="AR32" s="191">
        <v>0</v>
      </c>
      <c r="AS32" s="108" t="s">
        <v>69</v>
      </c>
      <c r="AT32" s="192">
        <v>0</v>
      </c>
      <c r="AU32" s="193">
        <v>0</v>
      </c>
      <c r="AV32" s="109" t="s">
        <v>69</v>
      </c>
      <c r="AW32" s="193">
        <v>0</v>
      </c>
      <c r="AX32" s="109" t="s">
        <v>69</v>
      </c>
      <c r="AY32" s="177">
        <f t="shared" si="0"/>
        <v>0</v>
      </c>
      <c r="AZ32" s="177">
        <f t="shared" si="1"/>
        <v>185000</v>
      </c>
      <c r="BA32" s="93" t="s">
        <v>74</v>
      </c>
      <c r="BB32" s="177">
        <v>0</v>
      </c>
      <c r="BC32" s="177">
        <v>0</v>
      </c>
      <c r="BD32" s="177">
        <v>0</v>
      </c>
      <c r="BE32" s="177">
        <v>0</v>
      </c>
      <c r="BF32" s="177">
        <v>0</v>
      </c>
      <c r="BG32" s="177">
        <v>0</v>
      </c>
    </row>
    <row r="33" spans="1:60" s="89" customFormat="1" ht="63" x14ac:dyDescent="0.25">
      <c r="A33" s="28" t="s">
        <v>84</v>
      </c>
      <c r="B33" s="90">
        <v>7</v>
      </c>
      <c r="C33" s="90" t="s">
        <v>1432</v>
      </c>
      <c r="D33" s="28" t="s">
        <v>1562</v>
      </c>
      <c r="E33" s="91" t="s">
        <v>65</v>
      </c>
      <c r="F33" s="90" t="s">
        <v>1563</v>
      </c>
      <c r="G33" s="91" t="s">
        <v>100</v>
      </c>
      <c r="H33" s="28">
        <v>12601</v>
      </c>
      <c r="I33" s="28" t="s">
        <v>521</v>
      </c>
      <c r="J33" s="28" t="s">
        <v>510</v>
      </c>
      <c r="K33" s="90" t="s">
        <v>1567</v>
      </c>
      <c r="L33" s="92" t="s">
        <v>1568</v>
      </c>
      <c r="M33" s="28" t="s">
        <v>466</v>
      </c>
      <c r="N33" s="93" t="s">
        <v>1565</v>
      </c>
      <c r="O33" s="93" t="s">
        <v>1566</v>
      </c>
      <c r="P33" s="93" t="s">
        <v>74</v>
      </c>
      <c r="Q33" s="93" t="s">
        <v>1435</v>
      </c>
      <c r="R33" s="93" t="s">
        <v>80</v>
      </c>
      <c r="S33" s="93" t="s">
        <v>80</v>
      </c>
      <c r="T33" s="93" t="s">
        <v>80</v>
      </c>
      <c r="U33" s="99" t="s">
        <v>80</v>
      </c>
      <c r="V33" s="93" t="s">
        <v>74</v>
      </c>
      <c r="W33" s="177">
        <v>0</v>
      </c>
      <c r="X33" s="177">
        <v>0</v>
      </c>
      <c r="Y33" s="177">
        <v>0</v>
      </c>
      <c r="Z33" s="177">
        <v>279509</v>
      </c>
      <c r="AA33" s="179">
        <v>138900</v>
      </c>
      <c r="AB33" s="76" t="s">
        <v>1564</v>
      </c>
      <c r="AC33" s="179">
        <v>260000</v>
      </c>
      <c r="AD33" s="76" t="s">
        <v>1563</v>
      </c>
      <c r="AE33" s="179">
        <v>0</v>
      </c>
      <c r="AF33" s="183">
        <v>0</v>
      </c>
      <c r="AG33" s="77" t="s">
        <v>69</v>
      </c>
      <c r="AH33" s="183">
        <v>0</v>
      </c>
      <c r="AI33" s="77" t="s">
        <v>69</v>
      </c>
      <c r="AJ33" s="183">
        <v>0</v>
      </c>
      <c r="AK33" s="187">
        <v>0</v>
      </c>
      <c r="AL33" s="78" t="s">
        <v>69</v>
      </c>
      <c r="AM33" s="187">
        <v>0</v>
      </c>
      <c r="AN33" s="78" t="s">
        <v>69</v>
      </c>
      <c r="AO33" s="187">
        <v>0</v>
      </c>
      <c r="AP33" s="191">
        <v>0</v>
      </c>
      <c r="AQ33" s="94" t="s">
        <v>69</v>
      </c>
      <c r="AR33" s="191">
        <v>0</v>
      </c>
      <c r="AS33" s="108" t="s">
        <v>69</v>
      </c>
      <c r="AT33" s="192">
        <v>0</v>
      </c>
      <c r="AU33" s="193">
        <v>0</v>
      </c>
      <c r="AV33" s="109" t="s">
        <v>69</v>
      </c>
      <c r="AW33" s="193">
        <v>0</v>
      </c>
      <c r="AX33" s="109" t="s">
        <v>69</v>
      </c>
      <c r="AY33" s="177">
        <f t="shared" si="0"/>
        <v>138900</v>
      </c>
      <c r="AZ33" s="177">
        <f t="shared" si="1"/>
        <v>539509</v>
      </c>
      <c r="BA33" s="93" t="s">
        <v>74</v>
      </c>
      <c r="BB33" s="177">
        <v>0</v>
      </c>
      <c r="BC33" s="177">
        <v>0</v>
      </c>
      <c r="BD33" s="177">
        <v>0</v>
      </c>
      <c r="BE33" s="177">
        <v>0</v>
      </c>
      <c r="BF33" s="177">
        <v>0</v>
      </c>
      <c r="BG33" s="177">
        <v>0</v>
      </c>
    </row>
    <row r="34" spans="1:60" s="89" customFormat="1" ht="94.5" x14ac:dyDescent="0.25">
      <c r="A34" s="28" t="s">
        <v>84</v>
      </c>
      <c r="B34" s="90">
        <v>9</v>
      </c>
      <c r="C34" s="90">
        <v>1</v>
      </c>
      <c r="D34" s="28" t="s">
        <v>540</v>
      </c>
      <c r="E34" s="91" t="s">
        <v>83</v>
      </c>
      <c r="F34" s="90" t="s">
        <v>541</v>
      </c>
      <c r="G34" s="91" t="s">
        <v>100</v>
      </c>
      <c r="H34" s="28">
        <v>21502</v>
      </c>
      <c r="I34" s="28" t="s">
        <v>542</v>
      </c>
      <c r="J34" s="28" t="s">
        <v>510</v>
      </c>
      <c r="K34" s="90" t="s">
        <v>143</v>
      </c>
      <c r="L34" s="92" t="s">
        <v>543</v>
      </c>
      <c r="M34" s="28" t="s">
        <v>140</v>
      </c>
      <c r="N34" s="93" t="s">
        <v>544</v>
      </c>
      <c r="O34" s="93" t="s">
        <v>545</v>
      </c>
      <c r="P34" s="93" t="s">
        <v>74</v>
      </c>
      <c r="Q34" s="93" t="s">
        <v>80</v>
      </c>
      <c r="R34" s="93">
        <v>8</v>
      </c>
      <c r="S34" s="93" t="s">
        <v>80</v>
      </c>
      <c r="T34" s="93" t="s">
        <v>80</v>
      </c>
      <c r="U34" s="99" t="s">
        <v>80</v>
      </c>
      <c r="V34" s="93" t="s">
        <v>145</v>
      </c>
      <c r="W34" s="177">
        <v>0</v>
      </c>
      <c r="X34" s="177">
        <v>0</v>
      </c>
      <c r="Y34" s="177">
        <v>0</v>
      </c>
      <c r="Z34" s="177">
        <v>0</v>
      </c>
      <c r="AA34" s="179">
        <v>375000</v>
      </c>
      <c r="AB34" s="76" t="s">
        <v>1431</v>
      </c>
      <c r="AC34" s="179">
        <v>900000</v>
      </c>
      <c r="AD34" s="76" t="s">
        <v>1413</v>
      </c>
      <c r="AE34" s="179">
        <v>10000</v>
      </c>
      <c r="AF34" s="183">
        <v>1260000</v>
      </c>
      <c r="AG34" s="77" t="s">
        <v>1431</v>
      </c>
      <c r="AH34" s="183">
        <v>2700000</v>
      </c>
      <c r="AI34" s="77" t="s">
        <v>1414</v>
      </c>
      <c r="AJ34" s="183">
        <v>30000</v>
      </c>
      <c r="AK34" s="187">
        <v>165000</v>
      </c>
      <c r="AL34" s="78" t="s">
        <v>1431</v>
      </c>
      <c r="AM34" s="187">
        <v>0</v>
      </c>
      <c r="AN34" s="78" t="s">
        <v>69</v>
      </c>
      <c r="AO34" s="187">
        <v>0</v>
      </c>
      <c r="AP34" s="191">
        <v>0</v>
      </c>
      <c r="AQ34" s="94" t="s">
        <v>69</v>
      </c>
      <c r="AR34" s="191">
        <v>0</v>
      </c>
      <c r="AS34" s="108" t="s">
        <v>69</v>
      </c>
      <c r="AT34" s="192">
        <v>0</v>
      </c>
      <c r="AU34" s="193">
        <v>0</v>
      </c>
      <c r="AV34" s="109" t="s">
        <v>69</v>
      </c>
      <c r="AW34" s="193">
        <v>0</v>
      </c>
      <c r="AX34" s="109" t="s">
        <v>69</v>
      </c>
      <c r="AY34" s="177">
        <f t="shared" si="0"/>
        <v>1800000</v>
      </c>
      <c r="AZ34" s="177">
        <f t="shared" si="1"/>
        <v>3640000</v>
      </c>
      <c r="BA34" s="93" t="s">
        <v>145</v>
      </c>
      <c r="BB34" s="177">
        <v>2520000</v>
      </c>
      <c r="BC34" s="177">
        <v>0</v>
      </c>
      <c r="BD34" s="177">
        <v>2520000</v>
      </c>
      <c r="BE34" s="177">
        <v>0</v>
      </c>
      <c r="BF34" s="177">
        <v>0</v>
      </c>
      <c r="BG34" s="177">
        <v>0</v>
      </c>
      <c r="BH34" s="250"/>
    </row>
    <row r="35" spans="1:60" s="89" customFormat="1" ht="47.25" x14ac:dyDescent="0.25">
      <c r="A35" s="28" t="s">
        <v>84</v>
      </c>
      <c r="B35" s="90">
        <v>6</v>
      </c>
      <c r="C35" s="90">
        <v>1</v>
      </c>
      <c r="D35" s="28" t="s">
        <v>556</v>
      </c>
      <c r="E35" s="91" t="s">
        <v>145</v>
      </c>
      <c r="F35" s="90" t="s">
        <v>557</v>
      </c>
      <c r="G35" s="91" t="s">
        <v>100</v>
      </c>
      <c r="H35" s="28">
        <v>55301</v>
      </c>
      <c r="I35" s="28" t="s">
        <v>558</v>
      </c>
      <c r="J35" s="28" t="s">
        <v>69</v>
      </c>
      <c r="K35" s="90" t="s">
        <v>69</v>
      </c>
      <c r="L35" s="92" t="s">
        <v>69</v>
      </c>
      <c r="M35" s="28" t="s">
        <v>260</v>
      </c>
      <c r="N35" s="93" t="s">
        <v>559</v>
      </c>
      <c r="O35" s="93" t="s">
        <v>557</v>
      </c>
      <c r="P35" s="93" t="s">
        <v>145</v>
      </c>
      <c r="Q35" s="93">
        <v>10</v>
      </c>
      <c r="R35" s="93" t="s">
        <v>80</v>
      </c>
      <c r="S35" s="93" t="s">
        <v>80</v>
      </c>
      <c r="T35" s="93" t="s">
        <v>80</v>
      </c>
      <c r="U35" s="99" t="s">
        <v>80</v>
      </c>
      <c r="V35" s="93" t="s">
        <v>145</v>
      </c>
      <c r="W35" s="177">
        <v>0</v>
      </c>
      <c r="X35" s="177">
        <v>0</v>
      </c>
      <c r="Y35" s="177">
        <v>0</v>
      </c>
      <c r="Z35" s="177">
        <v>70000</v>
      </c>
      <c r="AA35" s="179">
        <v>0</v>
      </c>
      <c r="AB35" s="76" t="s">
        <v>69</v>
      </c>
      <c r="AC35" s="179">
        <v>500000</v>
      </c>
      <c r="AD35" s="76" t="s">
        <v>518</v>
      </c>
      <c r="AE35" s="179">
        <v>15000</v>
      </c>
      <c r="AF35" s="183">
        <v>0</v>
      </c>
      <c r="AG35" s="77" t="s">
        <v>69</v>
      </c>
      <c r="AH35" s="183">
        <v>0</v>
      </c>
      <c r="AI35" s="77" t="s">
        <v>69</v>
      </c>
      <c r="AJ35" s="183">
        <v>0</v>
      </c>
      <c r="AK35" s="187">
        <v>0</v>
      </c>
      <c r="AL35" s="78" t="s">
        <v>69</v>
      </c>
      <c r="AM35" s="187">
        <v>0</v>
      </c>
      <c r="AN35" s="78" t="s">
        <v>69</v>
      </c>
      <c r="AO35" s="187">
        <v>0</v>
      </c>
      <c r="AP35" s="191">
        <v>0</v>
      </c>
      <c r="AQ35" s="94" t="s">
        <v>69</v>
      </c>
      <c r="AR35" s="191">
        <v>0</v>
      </c>
      <c r="AS35" s="108" t="s">
        <v>69</v>
      </c>
      <c r="AT35" s="192">
        <v>0</v>
      </c>
      <c r="AU35" s="193">
        <v>0</v>
      </c>
      <c r="AV35" s="109" t="s">
        <v>69</v>
      </c>
      <c r="AW35" s="193">
        <v>0</v>
      </c>
      <c r="AX35" s="109" t="s">
        <v>69</v>
      </c>
      <c r="AY35" s="177">
        <f t="shared" si="0"/>
        <v>0</v>
      </c>
      <c r="AZ35" s="177">
        <f t="shared" si="1"/>
        <v>585000</v>
      </c>
      <c r="BA35" s="93" t="s">
        <v>74</v>
      </c>
      <c r="BB35" s="177">
        <v>0</v>
      </c>
      <c r="BC35" s="177">
        <v>0</v>
      </c>
      <c r="BD35" s="177">
        <v>0</v>
      </c>
      <c r="BE35" s="177">
        <v>0</v>
      </c>
      <c r="BF35" s="177">
        <v>0</v>
      </c>
      <c r="BG35" s="177">
        <v>0</v>
      </c>
    </row>
    <row r="36" spans="1:60" s="89" customFormat="1" x14ac:dyDescent="0.25">
      <c r="A36" s="28" t="s">
        <v>84</v>
      </c>
      <c r="B36" s="90">
        <v>4</v>
      </c>
      <c r="C36" s="90">
        <v>1</v>
      </c>
      <c r="D36" s="28" t="s">
        <v>564</v>
      </c>
      <c r="E36" s="91" t="s">
        <v>83</v>
      </c>
      <c r="F36" s="90" t="s">
        <v>565</v>
      </c>
      <c r="G36" s="91" t="s">
        <v>100</v>
      </c>
      <c r="H36" s="28">
        <v>42412</v>
      </c>
      <c r="I36" s="28" t="s">
        <v>359</v>
      </c>
      <c r="J36" s="28" t="s">
        <v>69</v>
      </c>
      <c r="K36" s="90" t="s">
        <v>69</v>
      </c>
      <c r="L36" s="92" t="s">
        <v>69</v>
      </c>
      <c r="M36" s="28" t="s">
        <v>140</v>
      </c>
      <c r="N36" s="93" t="s">
        <v>566</v>
      </c>
      <c r="O36" s="93" t="s">
        <v>565</v>
      </c>
      <c r="P36" s="93" t="s">
        <v>145</v>
      </c>
      <c r="Q36" s="93" t="s">
        <v>80</v>
      </c>
      <c r="R36" s="93">
        <v>9</v>
      </c>
      <c r="S36" s="93" t="s">
        <v>80</v>
      </c>
      <c r="T36" s="93" t="s">
        <v>80</v>
      </c>
      <c r="U36" s="99" t="s">
        <v>80</v>
      </c>
      <c r="V36" s="93" t="s">
        <v>145</v>
      </c>
      <c r="W36" s="177">
        <v>0</v>
      </c>
      <c r="X36" s="177">
        <v>0</v>
      </c>
      <c r="Y36" s="177">
        <v>0</v>
      </c>
      <c r="Z36" s="177">
        <v>0</v>
      </c>
      <c r="AA36" s="179">
        <v>0</v>
      </c>
      <c r="AB36" s="76" t="s">
        <v>69</v>
      </c>
      <c r="AC36" s="179">
        <v>0</v>
      </c>
      <c r="AD36" s="76" t="s">
        <v>69</v>
      </c>
      <c r="AE36" s="179">
        <v>0</v>
      </c>
      <c r="AF36" s="183">
        <v>0</v>
      </c>
      <c r="AG36" s="77" t="s">
        <v>69</v>
      </c>
      <c r="AH36" s="183">
        <v>0</v>
      </c>
      <c r="AI36" s="77" t="s">
        <v>69</v>
      </c>
      <c r="AJ36" s="183">
        <v>0</v>
      </c>
      <c r="AK36" s="187">
        <v>0</v>
      </c>
      <c r="AL36" s="78" t="s">
        <v>69</v>
      </c>
      <c r="AM36" s="187">
        <v>140000</v>
      </c>
      <c r="AN36" s="78" t="s">
        <v>477</v>
      </c>
      <c r="AO36" s="187">
        <v>10000</v>
      </c>
      <c r="AP36" s="191">
        <v>0</v>
      </c>
      <c r="AQ36" s="94" t="s">
        <v>69</v>
      </c>
      <c r="AR36" s="191">
        <v>475000</v>
      </c>
      <c r="AS36" s="108" t="s">
        <v>481</v>
      </c>
      <c r="AT36" s="192">
        <v>20000</v>
      </c>
      <c r="AU36" s="193">
        <v>0</v>
      </c>
      <c r="AV36" s="109" t="s">
        <v>69</v>
      </c>
      <c r="AW36" s="193">
        <v>0</v>
      </c>
      <c r="AX36" s="109" t="s">
        <v>69</v>
      </c>
      <c r="AY36" s="177">
        <f t="shared" si="0"/>
        <v>0</v>
      </c>
      <c r="AZ36" s="177">
        <f t="shared" si="1"/>
        <v>645000</v>
      </c>
      <c r="BA36" s="93" t="s">
        <v>145</v>
      </c>
      <c r="BB36" s="177">
        <v>0</v>
      </c>
      <c r="BC36" s="177">
        <v>475000</v>
      </c>
      <c r="BD36" s="177">
        <v>0</v>
      </c>
      <c r="BE36" s="177">
        <v>475000</v>
      </c>
      <c r="BF36" s="177">
        <v>0</v>
      </c>
      <c r="BG36" s="177">
        <v>0</v>
      </c>
      <c r="BH36" s="250"/>
    </row>
    <row r="37" spans="1:60" s="89" customFormat="1" ht="31.5" x14ac:dyDescent="0.25">
      <c r="A37" s="28" t="s">
        <v>84</v>
      </c>
      <c r="B37" s="90">
        <v>6</v>
      </c>
      <c r="C37" s="90">
        <v>1</v>
      </c>
      <c r="D37" s="28" t="s">
        <v>658</v>
      </c>
      <c r="E37" s="91" t="s">
        <v>145</v>
      </c>
      <c r="F37" s="90" t="s">
        <v>659</v>
      </c>
      <c r="G37" s="91" t="s">
        <v>100</v>
      </c>
      <c r="H37" s="28">
        <v>54100</v>
      </c>
      <c r="I37" s="28" t="s">
        <v>478</v>
      </c>
      <c r="J37" s="28" t="s">
        <v>69</v>
      </c>
      <c r="K37" s="90" t="s">
        <v>69</v>
      </c>
      <c r="L37" s="92" t="s">
        <v>69</v>
      </c>
      <c r="M37" s="28" t="s">
        <v>260</v>
      </c>
      <c r="N37" s="93" t="s">
        <v>711</v>
      </c>
      <c r="O37" s="93" t="s">
        <v>712</v>
      </c>
      <c r="P37" s="93" t="s">
        <v>74</v>
      </c>
      <c r="Q37" s="93">
        <v>12</v>
      </c>
      <c r="R37" s="93" t="s">
        <v>80</v>
      </c>
      <c r="S37" s="93" t="s">
        <v>80</v>
      </c>
      <c r="T37" s="93" t="s">
        <v>80</v>
      </c>
      <c r="U37" s="99" t="s">
        <v>80</v>
      </c>
      <c r="V37" s="93" t="s">
        <v>145</v>
      </c>
      <c r="W37" s="177">
        <v>0</v>
      </c>
      <c r="X37" s="177">
        <v>1774090.04</v>
      </c>
      <c r="Y37" s="177">
        <v>0</v>
      </c>
      <c r="Z37" s="177">
        <v>932342.78</v>
      </c>
      <c r="AA37" s="179">
        <v>0</v>
      </c>
      <c r="AB37" s="76" t="s">
        <v>69</v>
      </c>
      <c r="AC37" s="179">
        <v>650000</v>
      </c>
      <c r="AD37" s="76" t="s">
        <v>1472</v>
      </c>
      <c r="AE37" s="179">
        <v>47500</v>
      </c>
      <c r="AF37" s="183">
        <v>0</v>
      </c>
      <c r="AG37" s="77" t="s">
        <v>69</v>
      </c>
      <c r="AH37" s="183">
        <v>0</v>
      </c>
      <c r="AI37" s="77" t="s">
        <v>69</v>
      </c>
      <c r="AJ37" s="183">
        <v>0</v>
      </c>
      <c r="AK37" s="187">
        <v>0</v>
      </c>
      <c r="AL37" s="78" t="s">
        <v>69</v>
      </c>
      <c r="AM37" s="187">
        <v>650000</v>
      </c>
      <c r="AN37" s="78" t="s">
        <v>1472</v>
      </c>
      <c r="AO37" s="187">
        <v>0</v>
      </c>
      <c r="AP37" s="191">
        <v>0</v>
      </c>
      <c r="AQ37" s="94" t="s">
        <v>69</v>
      </c>
      <c r="AR37" s="191">
        <v>0</v>
      </c>
      <c r="AS37" s="108" t="s">
        <v>69</v>
      </c>
      <c r="AT37" s="192">
        <v>0</v>
      </c>
      <c r="AU37" s="193">
        <v>0</v>
      </c>
      <c r="AV37" s="109" t="s">
        <v>69</v>
      </c>
      <c r="AW37" s="193">
        <v>0</v>
      </c>
      <c r="AX37" s="109" t="s">
        <v>69</v>
      </c>
      <c r="AY37" s="177">
        <f t="shared" si="0"/>
        <v>0</v>
      </c>
      <c r="AZ37" s="177">
        <f t="shared" si="1"/>
        <v>4053932.8200000003</v>
      </c>
      <c r="BA37" s="93" t="s">
        <v>74</v>
      </c>
      <c r="BB37" s="177">
        <v>0</v>
      </c>
      <c r="BC37" s="177">
        <v>0</v>
      </c>
      <c r="BD37" s="177">
        <v>0</v>
      </c>
      <c r="BE37" s="177">
        <v>0</v>
      </c>
      <c r="BF37" s="177">
        <v>0</v>
      </c>
      <c r="BG37" s="177">
        <v>0</v>
      </c>
    </row>
    <row r="38" spans="1:60" s="89" customFormat="1" ht="31.5" x14ac:dyDescent="0.25">
      <c r="A38" s="28" t="s">
        <v>84</v>
      </c>
      <c r="B38" s="90">
        <v>6</v>
      </c>
      <c r="C38" s="90">
        <v>1</v>
      </c>
      <c r="D38" s="28" t="s">
        <v>658</v>
      </c>
      <c r="E38" s="91" t="s">
        <v>145</v>
      </c>
      <c r="F38" s="90" t="s">
        <v>659</v>
      </c>
      <c r="G38" s="91" t="s">
        <v>100</v>
      </c>
      <c r="H38" s="28">
        <v>54100</v>
      </c>
      <c r="I38" s="28" t="s">
        <v>478</v>
      </c>
      <c r="J38" s="28">
        <v>23321000</v>
      </c>
      <c r="K38" s="90" t="s">
        <v>660</v>
      </c>
      <c r="L38" s="92" t="s">
        <v>659</v>
      </c>
      <c r="M38" s="28" t="s">
        <v>69</v>
      </c>
      <c r="N38" s="93" t="s">
        <v>69</v>
      </c>
      <c r="O38" s="93" t="s">
        <v>69</v>
      </c>
      <c r="P38" s="93" t="s">
        <v>74</v>
      </c>
      <c r="Q38" s="93" t="s">
        <v>80</v>
      </c>
      <c r="R38" s="93" t="s">
        <v>80</v>
      </c>
      <c r="S38" s="93" t="s">
        <v>80</v>
      </c>
      <c r="T38" s="93" t="s">
        <v>80</v>
      </c>
      <c r="U38" s="99" t="s">
        <v>80</v>
      </c>
      <c r="V38" s="93" t="s">
        <v>74</v>
      </c>
      <c r="W38" s="177">
        <v>0</v>
      </c>
      <c r="X38" s="177">
        <v>0</v>
      </c>
      <c r="Y38" s="177">
        <v>340900</v>
      </c>
      <c r="Z38" s="177">
        <v>0</v>
      </c>
      <c r="AA38" s="179">
        <v>85200</v>
      </c>
      <c r="AB38" s="76" t="s">
        <v>659</v>
      </c>
      <c r="AC38" s="179">
        <v>0</v>
      </c>
      <c r="AD38" s="76" t="s">
        <v>69</v>
      </c>
      <c r="AE38" s="179">
        <v>0</v>
      </c>
      <c r="AF38" s="183">
        <v>0</v>
      </c>
      <c r="AG38" s="77" t="s">
        <v>69</v>
      </c>
      <c r="AH38" s="183">
        <v>0</v>
      </c>
      <c r="AI38" s="77" t="s">
        <v>69</v>
      </c>
      <c r="AJ38" s="183">
        <v>0</v>
      </c>
      <c r="AK38" s="187">
        <v>0</v>
      </c>
      <c r="AL38" s="78" t="s">
        <v>69</v>
      </c>
      <c r="AM38" s="187">
        <v>0</v>
      </c>
      <c r="AN38" s="78" t="s">
        <v>69</v>
      </c>
      <c r="AO38" s="187">
        <v>0</v>
      </c>
      <c r="AP38" s="191">
        <v>0</v>
      </c>
      <c r="AQ38" s="94" t="s">
        <v>69</v>
      </c>
      <c r="AR38" s="191">
        <v>0</v>
      </c>
      <c r="AS38" s="108" t="s">
        <v>69</v>
      </c>
      <c r="AT38" s="192">
        <v>0</v>
      </c>
      <c r="AU38" s="193">
        <v>0</v>
      </c>
      <c r="AV38" s="109" t="s">
        <v>69</v>
      </c>
      <c r="AW38" s="193">
        <v>0</v>
      </c>
      <c r="AX38" s="109" t="s">
        <v>69</v>
      </c>
      <c r="AY38" s="177">
        <f t="shared" si="0"/>
        <v>426100</v>
      </c>
      <c r="AZ38" s="177">
        <f t="shared" si="1"/>
        <v>0</v>
      </c>
      <c r="BA38" s="93" t="s">
        <v>74</v>
      </c>
      <c r="BB38" s="177">
        <v>0</v>
      </c>
      <c r="BC38" s="177">
        <v>0</v>
      </c>
      <c r="BD38" s="177">
        <v>0</v>
      </c>
      <c r="BE38" s="177">
        <v>0</v>
      </c>
      <c r="BF38" s="177">
        <v>0</v>
      </c>
      <c r="BG38" s="177">
        <v>0</v>
      </c>
    </row>
    <row r="39" spans="1:60" s="89" customFormat="1" x14ac:dyDescent="0.25">
      <c r="A39" s="28" t="s">
        <v>84</v>
      </c>
      <c r="B39" s="90">
        <v>6</v>
      </c>
      <c r="C39" s="90">
        <v>2</v>
      </c>
      <c r="D39" s="28" t="s">
        <v>714</v>
      </c>
      <c r="E39" s="91" t="s">
        <v>83</v>
      </c>
      <c r="F39" s="90" t="s">
        <v>715</v>
      </c>
      <c r="G39" s="91" t="s">
        <v>100</v>
      </c>
      <c r="H39" s="28">
        <v>54100</v>
      </c>
      <c r="I39" s="28" t="s">
        <v>478</v>
      </c>
      <c r="J39" s="28" t="s">
        <v>69</v>
      </c>
      <c r="K39" s="90" t="s">
        <v>69</v>
      </c>
      <c r="L39" s="92" t="s">
        <v>69</v>
      </c>
      <c r="M39" s="28" t="s">
        <v>260</v>
      </c>
      <c r="N39" s="93" t="s">
        <v>716</v>
      </c>
      <c r="O39" s="93" t="s">
        <v>715</v>
      </c>
      <c r="P39" s="93" t="s">
        <v>74</v>
      </c>
      <c r="Q39" s="93" t="s">
        <v>80</v>
      </c>
      <c r="R39" s="93" t="s">
        <v>80</v>
      </c>
      <c r="S39" s="93" t="s">
        <v>80</v>
      </c>
      <c r="T39" s="93" t="s">
        <v>80</v>
      </c>
      <c r="U39" s="99">
        <v>2029</v>
      </c>
      <c r="V39" s="93" t="s">
        <v>145</v>
      </c>
      <c r="W39" s="177">
        <v>0</v>
      </c>
      <c r="X39" s="177">
        <v>0</v>
      </c>
      <c r="Y39" s="177">
        <v>0</v>
      </c>
      <c r="Z39" s="177">
        <v>0</v>
      </c>
      <c r="AA39" s="179">
        <v>0</v>
      </c>
      <c r="AB39" s="76" t="s">
        <v>69</v>
      </c>
      <c r="AC39" s="179">
        <v>0</v>
      </c>
      <c r="AD39" s="76" t="s">
        <v>69</v>
      </c>
      <c r="AE39" s="179">
        <v>0</v>
      </c>
      <c r="AF39" s="183">
        <v>0</v>
      </c>
      <c r="AG39" s="77" t="s">
        <v>69</v>
      </c>
      <c r="AH39" s="183">
        <v>30000</v>
      </c>
      <c r="AI39" s="77" t="s">
        <v>717</v>
      </c>
      <c r="AJ39" s="183">
        <v>1500</v>
      </c>
      <c r="AK39" s="187">
        <v>0</v>
      </c>
      <c r="AL39" s="78" t="s">
        <v>69</v>
      </c>
      <c r="AM39" s="187">
        <v>55000</v>
      </c>
      <c r="AN39" s="78" t="s">
        <v>477</v>
      </c>
      <c r="AO39" s="187">
        <v>2500</v>
      </c>
      <c r="AP39" s="191">
        <v>0</v>
      </c>
      <c r="AQ39" s="94" t="s">
        <v>69</v>
      </c>
      <c r="AR39" s="191">
        <v>60000</v>
      </c>
      <c r="AS39" s="108" t="s">
        <v>477</v>
      </c>
      <c r="AT39" s="192">
        <v>3000</v>
      </c>
      <c r="AU39" s="193">
        <v>0</v>
      </c>
      <c r="AV39" s="109" t="s">
        <v>69</v>
      </c>
      <c r="AW39" s="193">
        <v>2000000</v>
      </c>
      <c r="AX39" s="109" t="s">
        <v>518</v>
      </c>
      <c r="AY39" s="177">
        <f t="shared" si="0"/>
        <v>0</v>
      </c>
      <c r="AZ39" s="177">
        <f t="shared" si="1"/>
        <v>2152000</v>
      </c>
      <c r="BA39" s="93" t="s">
        <v>145</v>
      </c>
      <c r="BB39" s="177">
        <v>0</v>
      </c>
      <c r="BC39" s="177">
        <v>115000</v>
      </c>
      <c r="BD39" s="177">
        <v>0</v>
      </c>
      <c r="BE39" s="177">
        <v>55000</v>
      </c>
      <c r="BF39" s="177">
        <v>60000</v>
      </c>
      <c r="BG39" s="177">
        <v>0</v>
      </c>
      <c r="BH39" s="250"/>
    </row>
    <row r="40" spans="1:60" s="89" customFormat="1" x14ac:dyDescent="0.25">
      <c r="A40" s="28" t="s">
        <v>84</v>
      </c>
      <c r="B40" s="90">
        <v>6</v>
      </c>
      <c r="C40" s="90">
        <v>1</v>
      </c>
      <c r="D40" s="28" t="s">
        <v>718</v>
      </c>
      <c r="E40" s="91" t="s">
        <v>83</v>
      </c>
      <c r="F40" s="90" t="s">
        <v>719</v>
      </c>
      <c r="G40" s="91" t="s">
        <v>100</v>
      </c>
      <c r="H40" s="28">
        <v>54100</v>
      </c>
      <c r="I40" s="28" t="s">
        <v>478</v>
      </c>
      <c r="J40" s="28" t="s">
        <v>69</v>
      </c>
      <c r="K40" s="90" t="s">
        <v>69</v>
      </c>
      <c r="L40" s="92" t="s">
        <v>69</v>
      </c>
      <c r="M40" s="28" t="s">
        <v>260</v>
      </c>
      <c r="N40" s="93" t="s">
        <v>720</v>
      </c>
      <c r="O40" s="93" t="s">
        <v>719</v>
      </c>
      <c r="P40" s="93" t="s">
        <v>74</v>
      </c>
      <c r="Q40" s="93" t="s">
        <v>80</v>
      </c>
      <c r="R40" s="93" t="s">
        <v>80</v>
      </c>
      <c r="S40" s="93" t="s">
        <v>80</v>
      </c>
      <c r="T40" s="93" t="s">
        <v>80</v>
      </c>
      <c r="U40" s="99">
        <v>2035</v>
      </c>
      <c r="V40" s="93" t="s">
        <v>145</v>
      </c>
      <c r="W40" s="177">
        <v>0</v>
      </c>
      <c r="X40" s="177">
        <v>0</v>
      </c>
      <c r="Y40" s="177">
        <v>0</v>
      </c>
      <c r="Z40" s="177">
        <v>0</v>
      </c>
      <c r="AA40" s="179">
        <v>0</v>
      </c>
      <c r="AB40" s="76" t="s">
        <v>69</v>
      </c>
      <c r="AC40" s="179">
        <v>30000</v>
      </c>
      <c r="AD40" s="76" t="s">
        <v>721</v>
      </c>
      <c r="AE40" s="179">
        <v>1000</v>
      </c>
      <c r="AF40" s="183">
        <v>0</v>
      </c>
      <c r="AG40" s="77" t="s">
        <v>69</v>
      </c>
      <c r="AH40" s="183">
        <v>120000</v>
      </c>
      <c r="AI40" s="77" t="s">
        <v>722</v>
      </c>
      <c r="AJ40" s="183">
        <v>15000</v>
      </c>
      <c r="AK40" s="187">
        <v>0</v>
      </c>
      <c r="AL40" s="78" t="s">
        <v>69</v>
      </c>
      <c r="AM40" s="187">
        <v>50000</v>
      </c>
      <c r="AN40" s="78" t="s">
        <v>723</v>
      </c>
      <c r="AO40" s="187">
        <v>1000</v>
      </c>
      <c r="AP40" s="191">
        <v>0</v>
      </c>
      <c r="AQ40" s="94" t="s">
        <v>69</v>
      </c>
      <c r="AR40" s="191">
        <v>50000</v>
      </c>
      <c r="AS40" s="108" t="s">
        <v>477</v>
      </c>
      <c r="AT40" s="192">
        <v>2000</v>
      </c>
      <c r="AU40" s="193">
        <v>0</v>
      </c>
      <c r="AV40" s="109" t="s">
        <v>69</v>
      </c>
      <c r="AW40" s="193">
        <v>5000000</v>
      </c>
      <c r="AX40" s="109" t="s">
        <v>518</v>
      </c>
      <c r="AY40" s="177">
        <f t="shared" si="0"/>
        <v>0</v>
      </c>
      <c r="AZ40" s="177">
        <f t="shared" si="1"/>
        <v>5269000</v>
      </c>
      <c r="BA40" s="93" t="s">
        <v>145</v>
      </c>
      <c r="BB40" s="177">
        <v>120000</v>
      </c>
      <c r="BC40" s="177">
        <v>100000</v>
      </c>
      <c r="BD40" s="177">
        <v>120000</v>
      </c>
      <c r="BE40" s="177">
        <v>50000</v>
      </c>
      <c r="BF40" s="177">
        <v>50000</v>
      </c>
      <c r="BG40" s="177">
        <v>0</v>
      </c>
      <c r="BH40" s="250"/>
    </row>
    <row r="41" spans="1:60" s="89" customFormat="1" ht="31.5" x14ac:dyDescent="0.25">
      <c r="A41" s="28" t="s">
        <v>84</v>
      </c>
      <c r="B41" s="90">
        <v>6</v>
      </c>
      <c r="C41" s="90">
        <v>1</v>
      </c>
      <c r="D41" s="28" t="s">
        <v>724</v>
      </c>
      <c r="E41" s="91" t="s">
        <v>145</v>
      </c>
      <c r="F41" s="90" t="s">
        <v>725</v>
      </c>
      <c r="G41" s="91" t="s">
        <v>100</v>
      </c>
      <c r="H41" s="28">
        <v>54100</v>
      </c>
      <c r="I41" s="28" t="s">
        <v>478</v>
      </c>
      <c r="J41" s="28" t="s">
        <v>69</v>
      </c>
      <c r="K41" s="90" t="s">
        <v>69</v>
      </c>
      <c r="L41" s="92" t="s">
        <v>69</v>
      </c>
      <c r="M41" s="28" t="s">
        <v>260</v>
      </c>
      <c r="N41" s="93" t="s">
        <v>726</v>
      </c>
      <c r="O41" s="93" t="s">
        <v>727</v>
      </c>
      <c r="P41" s="93" t="s">
        <v>74</v>
      </c>
      <c r="Q41" s="93" t="s">
        <v>80</v>
      </c>
      <c r="R41" s="93">
        <v>12</v>
      </c>
      <c r="S41" s="93" t="s">
        <v>80</v>
      </c>
      <c r="T41" s="93">
        <v>12</v>
      </c>
      <c r="U41" s="99" t="s">
        <v>80</v>
      </c>
      <c r="V41" s="93" t="s">
        <v>145</v>
      </c>
      <c r="W41" s="177">
        <v>0</v>
      </c>
      <c r="X41" s="177">
        <v>6095.78</v>
      </c>
      <c r="Y41" s="177">
        <v>0</v>
      </c>
      <c r="Z41" s="177">
        <v>210000</v>
      </c>
      <c r="AA41" s="179">
        <v>0</v>
      </c>
      <c r="AB41" s="76" t="s">
        <v>69</v>
      </c>
      <c r="AC41" s="179">
        <v>400000</v>
      </c>
      <c r="AD41" s="76" t="s">
        <v>713</v>
      </c>
      <c r="AE41" s="179">
        <v>20000</v>
      </c>
      <c r="AF41" s="183">
        <v>0</v>
      </c>
      <c r="AG41" s="77" t="s">
        <v>69</v>
      </c>
      <c r="AH41" s="183">
        <v>1455000</v>
      </c>
      <c r="AI41" s="77" t="s">
        <v>1474</v>
      </c>
      <c r="AJ41" s="183">
        <v>77000</v>
      </c>
      <c r="AK41" s="187">
        <v>0</v>
      </c>
      <c r="AL41" s="78" t="s">
        <v>69</v>
      </c>
      <c r="AM41" s="187">
        <v>250000</v>
      </c>
      <c r="AN41" s="78" t="s">
        <v>728</v>
      </c>
      <c r="AO41" s="187">
        <v>12500</v>
      </c>
      <c r="AP41" s="191">
        <v>0</v>
      </c>
      <c r="AQ41" s="94" t="s">
        <v>69</v>
      </c>
      <c r="AR41" s="191">
        <v>500000</v>
      </c>
      <c r="AS41" s="108" t="s">
        <v>729</v>
      </c>
      <c r="AT41" s="192">
        <v>25000</v>
      </c>
      <c r="AU41" s="193">
        <v>0</v>
      </c>
      <c r="AV41" s="109" t="s">
        <v>69</v>
      </c>
      <c r="AW41" s="193">
        <v>0</v>
      </c>
      <c r="AX41" s="109" t="s">
        <v>69</v>
      </c>
      <c r="AY41" s="177">
        <f t="shared" si="0"/>
        <v>0</v>
      </c>
      <c r="AZ41" s="177">
        <f t="shared" si="1"/>
        <v>2955595.7800000003</v>
      </c>
      <c r="BA41" s="93" t="s">
        <v>145</v>
      </c>
      <c r="BB41" s="177">
        <v>1555000</v>
      </c>
      <c r="BC41" s="177">
        <v>250000</v>
      </c>
      <c r="BD41" s="177">
        <v>1555000</v>
      </c>
      <c r="BE41" s="177">
        <v>250000</v>
      </c>
      <c r="BF41" s="177">
        <v>0</v>
      </c>
      <c r="BG41" s="177">
        <v>0</v>
      </c>
      <c r="BH41" s="250"/>
    </row>
    <row r="42" spans="1:60" s="89" customFormat="1" x14ac:dyDescent="0.25">
      <c r="A42" s="28" t="s">
        <v>84</v>
      </c>
      <c r="B42" s="90">
        <v>6</v>
      </c>
      <c r="C42" s="90">
        <v>1</v>
      </c>
      <c r="D42" s="28" t="s">
        <v>730</v>
      </c>
      <c r="E42" s="91" t="s">
        <v>145</v>
      </c>
      <c r="F42" s="90" t="s">
        <v>731</v>
      </c>
      <c r="G42" s="91" t="s">
        <v>100</v>
      </c>
      <c r="H42" s="28">
        <v>54100</v>
      </c>
      <c r="I42" s="28" t="s">
        <v>478</v>
      </c>
      <c r="J42" s="28" t="s">
        <v>69</v>
      </c>
      <c r="K42" s="90" t="s">
        <v>69</v>
      </c>
      <c r="L42" s="92" t="s">
        <v>69</v>
      </c>
      <c r="M42" s="28" t="s">
        <v>260</v>
      </c>
      <c r="N42" s="93" t="s">
        <v>732</v>
      </c>
      <c r="O42" s="93" t="s">
        <v>731</v>
      </c>
      <c r="P42" s="93" t="s">
        <v>74</v>
      </c>
      <c r="Q42" s="93" t="s">
        <v>80</v>
      </c>
      <c r="R42" s="93" t="s">
        <v>80</v>
      </c>
      <c r="S42" s="93" t="s">
        <v>80</v>
      </c>
      <c r="T42" s="93" t="s">
        <v>80</v>
      </c>
      <c r="U42" s="99" t="s">
        <v>80</v>
      </c>
      <c r="V42" s="93" t="s">
        <v>145</v>
      </c>
      <c r="W42" s="177">
        <v>0</v>
      </c>
      <c r="X42" s="177">
        <v>22610.39</v>
      </c>
      <c r="Y42" s="177">
        <v>0</v>
      </c>
      <c r="Z42" s="177">
        <v>57389.61</v>
      </c>
      <c r="AA42" s="179">
        <v>0</v>
      </c>
      <c r="AB42" s="76" t="s">
        <v>69</v>
      </c>
      <c r="AC42" s="179">
        <v>95000</v>
      </c>
      <c r="AD42" s="76" t="s">
        <v>1473</v>
      </c>
      <c r="AE42" s="179">
        <v>4000</v>
      </c>
      <c r="AF42" s="183">
        <v>0</v>
      </c>
      <c r="AG42" s="77" t="s">
        <v>69</v>
      </c>
      <c r="AH42" s="183">
        <v>800000</v>
      </c>
      <c r="AI42" s="77" t="s">
        <v>713</v>
      </c>
      <c r="AJ42" s="183">
        <v>40000</v>
      </c>
      <c r="AK42" s="187">
        <v>0</v>
      </c>
      <c r="AL42" s="78" t="s">
        <v>69</v>
      </c>
      <c r="AM42" s="187">
        <v>800000</v>
      </c>
      <c r="AN42" s="78" t="s">
        <v>733</v>
      </c>
      <c r="AO42" s="187">
        <v>40000</v>
      </c>
      <c r="AP42" s="191">
        <v>0</v>
      </c>
      <c r="AQ42" s="94" t="s">
        <v>69</v>
      </c>
      <c r="AR42" s="191">
        <v>0</v>
      </c>
      <c r="AS42" s="108" t="s">
        <v>69</v>
      </c>
      <c r="AT42" s="192">
        <v>0</v>
      </c>
      <c r="AU42" s="193">
        <v>0</v>
      </c>
      <c r="AV42" s="109" t="s">
        <v>69</v>
      </c>
      <c r="AW42" s="193">
        <v>0</v>
      </c>
      <c r="AX42" s="109" t="s">
        <v>69</v>
      </c>
      <c r="AY42" s="177">
        <f t="shared" si="0"/>
        <v>0</v>
      </c>
      <c r="AZ42" s="177">
        <f t="shared" si="1"/>
        <v>1859000</v>
      </c>
      <c r="BA42" s="93" t="s">
        <v>145</v>
      </c>
      <c r="BB42" s="177">
        <v>0</v>
      </c>
      <c r="BC42" s="177">
        <v>800000</v>
      </c>
      <c r="BD42" s="177">
        <v>0</v>
      </c>
      <c r="BE42" s="177">
        <v>800000</v>
      </c>
      <c r="BF42" s="177">
        <v>0</v>
      </c>
      <c r="BG42" s="177">
        <v>0</v>
      </c>
      <c r="BH42" s="250"/>
    </row>
    <row r="43" spans="1:60" s="89" customFormat="1" ht="31.5" x14ac:dyDescent="0.25">
      <c r="A43" s="28" t="s">
        <v>84</v>
      </c>
      <c r="B43" s="90">
        <v>6</v>
      </c>
      <c r="C43" s="90">
        <v>1</v>
      </c>
      <c r="D43" s="28" t="s">
        <v>734</v>
      </c>
      <c r="E43" s="91" t="s">
        <v>145</v>
      </c>
      <c r="F43" s="90" t="s">
        <v>735</v>
      </c>
      <c r="G43" s="91" t="s">
        <v>100</v>
      </c>
      <c r="H43" s="28">
        <v>54100</v>
      </c>
      <c r="I43" s="28" t="s">
        <v>478</v>
      </c>
      <c r="J43" s="28">
        <v>23310000</v>
      </c>
      <c r="K43" s="90" t="s">
        <v>736</v>
      </c>
      <c r="L43" s="92" t="s">
        <v>737</v>
      </c>
      <c r="M43" s="28" t="s">
        <v>260</v>
      </c>
      <c r="N43" s="93" t="s">
        <v>738</v>
      </c>
      <c r="O43" s="93" t="s">
        <v>739</v>
      </c>
      <c r="P43" s="93" t="s">
        <v>74</v>
      </c>
      <c r="Q43" s="93">
        <v>11</v>
      </c>
      <c r="R43" s="93" t="s">
        <v>80</v>
      </c>
      <c r="S43" s="93" t="s">
        <v>80</v>
      </c>
      <c r="T43" s="93" t="s">
        <v>80</v>
      </c>
      <c r="U43" s="99" t="s">
        <v>80</v>
      </c>
      <c r="V43" s="93" t="s">
        <v>145</v>
      </c>
      <c r="W43" s="177">
        <v>0</v>
      </c>
      <c r="X43" s="177">
        <v>1381293.11</v>
      </c>
      <c r="Y43" s="177">
        <v>0</v>
      </c>
      <c r="Z43" s="177">
        <v>1507427.04</v>
      </c>
      <c r="AA43" s="179">
        <v>750000</v>
      </c>
      <c r="AB43" s="76" t="s">
        <v>740</v>
      </c>
      <c r="AC43" s="179">
        <v>850000</v>
      </c>
      <c r="AD43" s="76" t="s">
        <v>713</v>
      </c>
      <c r="AE43" s="179">
        <v>39500</v>
      </c>
      <c r="AF43" s="183">
        <v>0</v>
      </c>
      <c r="AG43" s="77" t="s">
        <v>69</v>
      </c>
      <c r="AH43" s="183">
        <v>0</v>
      </c>
      <c r="AI43" s="77" t="s">
        <v>69</v>
      </c>
      <c r="AJ43" s="183">
        <v>0</v>
      </c>
      <c r="AK43" s="187">
        <v>0</v>
      </c>
      <c r="AL43" s="78" t="s">
        <v>69</v>
      </c>
      <c r="AM43" s="187">
        <v>0</v>
      </c>
      <c r="AN43" s="78" t="s">
        <v>69</v>
      </c>
      <c r="AO43" s="187">
        <v>0</v>
      </c>
      <c r="AP43" s="191">
        <v>0</v>
      </c>
      <c r="AQ43" s="94" t="s">
        <v>69</v>
      </c>
      <c r="AR43" s="191">
        <v>0</v>
      </c>
      <c r="AS43" s="108" t="s">
        <v>69</v>
      </c>
      <c r="AT43" s="192">
        <v>0</v>
      </c>
      <c r="AU43" s="193">
        <v>0</v>
      </c>
      <c r="AV43" s="109" t="s">
        <v>69</v>
      </c>
      <c r="AW43" s="193">
        <v>0</v>
      </c>
      <c r="AX43" s="109" t="s">
        <v>69</v>
      </c>
      <c r="AY43" s="177">
        <f t="shared" si="0"/>
        <v>750000</v>
      </c>
      <c r="AZ43" s="177">
        <f t="shared" si="1"/>
        <v>3778220.1500000004</v>
      </c>
      <c r="BA43" s="93" t="s">
        <v>74</v>
      </c>
      <c r="BB43" s="177">
        <v>0</v>
      </c>
      <c r="BC43" s="177">
        <v>0</v>
      </c>
      <c r="BD43" s="177">
        <v>0</v>
      </c>
      <c r="BE43" s="177">
        <v>0</v>
      </c>
      <c r="BF43" s="177">
        <v>0</v>
      </c>
      <c r="BG43" s="177">
        <v>0</v>
      </c>
    </row>
    <row r="44" spans="1:60" s="89" customFormat="1" ht="63" x14ac:dyDescent="0.25">
      <c r="A44" s="28" t="s">
        <v>84</v>
      </c>
      <c r="B44" s="90">
        <v>6</v>
      </c>
      <c r="C44" s="90">
        <v>1</v>
      </c>
      <c r="D44" s="28" t="s">
        <v>734</v>
      </c>
      <c r="E44" s="91" t="s">
        <v>145</v>
      </c>
      <c r="F44" s="90" t="s">
        <v>735</v>
      </c>
      <c r="G44" s="91" t="s">
        <v>100</v>
      </c>
      <c r="H44" s="28">
        <v>54100</v>
      </c>
      <c r="I44" s="28" t="s">
        <v>478</v>
      </c>
      <c r="J44" s="28" t="s">
        <v>260</v>
      </c>
      <c r="K44" s="90" t="s">
        <v>741</v>
      </c>
      <c r="L44" s="92" t="s">
        <v>1433</v>
      </c>
      <c r="M44" s="28" t="s">
        <v>69</v>
      </c>
      <c r="N44" s="93" t="s">
        <v>69</v>
      </c>
      <c r="O44" s="93" t="s">
        <v>69</v>
      </c>
      <c r="P44" s="93" t="s">
        <v>74</v>
      </c>
      <c r="Q44" s="93">
        <v>11</v>
      </c>
      <c r="R44" s="93" t="s">
        <v>80</v>
      </c>
      <c r="S44" s="93" t="s">
        <v>80</v>
      </c>
      <c r="T44" s="93" t="s">
        <v>80</v>
      </c>
      <c r="U44" s="99" t="s">
        <v>80</v>
      </c>
      <c r="V44" s="93" t="s">
        <v>74</v>
      </c>
      <c r="W44" s="177">
        <v>969556.95</v>
      </c>
      <c r="X44" s="177">
        <v>0</v>
      </c>
      <c r="Y44" s="177">
        <v>0</v>
      </c>
      <c r="Z44" s="177">
        <v>0</v>
      </c>
      <c r="AA44" s="179">
        <v>0</v>
      </c>
      <c r="AB44" s="76" t="s">
        <v>69</v>
      </c>
      <c r="AC44" s="179">
        <v>0</v>
      </c>
      <c r="AD44" s="76" t="s">
        <v>69</v>
      </c>
      <c r="AE44" s="179">
        <v>0</v>
      </c>
      <c r="AF44" s="183">
        <v>5000</v>
      </c>
      <c r="AG44" s="77" t="s">
        <v>742</v>
      </c>
      <c r="AH44" s="183">
        <v>0</v>
      </c>
      <c r="AI44" s="77" t="s">
        <v>69</v>
      </c>
      <c r="AJ44" s="183">
        <v>0</v>
      </c>
      <c r="AK44" s="187">
        <v>0</v>
      </c>
      <c r="AL44" s="78" t="s">
        <v>69</v>
      </c>
      <c r="AM44" s="187">
        <v>0</v>
      </c>
      <c r="AN44" s="78" t="s">
        <v>69</v>
      </c>
      <c r="AO44" s="187">
        <v>0</v>
      </c>
      <c r="AP44" s="191">
        <v>0</v>
      </c>
      <c r="AQ44" s="94" t="s">
        <v>69</v>
      </c>
      <c r="AR44" s="191">
        <v>0</v>
      </c>
      <c r="AS44" s="108" t="s">
        <v>69</v>
      </c>
      <c r="AT44" s="192">
        <v>0</v>
      </c>
      <c r="AU44" s="193">
        <v>0</v>
      </c>
      <c r="AV44" s="109" t="s">
        <v>69</v>
      </c>
      <c r="AW44" s="193">
        <v>0</v>
      </c>
      <c r="AX44" s="109" t="s">
        <v>69</v>
      </c>
      <c r="AY44" s="177">
        <f t="shared" si="0"/>
        <v>974556.95</v>
      </c>
      <c r="AZ44" s="177">
        <f t="shared" si="1"/>
        <v>0</v>
      </c>
      <c r="BA44" s="93" t="s">
        <v>74</v>
      </c>
      <c r="BB44" s="177">
        <v>0</v>
      </c>
      <c r="BC44" s="177">
        <v>0</v>
      </c>
      <c r="BD44" s="177">
        <v>0</v>
      </c>
      <c r="BE44" s="177">
        <v>0</v>
      </c>
      <c r="BF44" s="177">
        <v>0</v>
      </c>
      <c r="BG44" s="177">
        <v>0</v>
      </c>
    </row>
    <row r="45" spans="1:60" s="89" customFormat="1" ht="31.5" x14ac:dyDescent="0.25">
      <c r="A45" s="28" t="s">
        <v>84</v>
      </c>
      <c r="B45" s="90">
        <v>6</v>
      </c>
      <c r="C45" s="90">
        <v>1</v>
      </c>
      <c r="D45" s="28" t="s">
        <v>758</v>
      </c>
      <c r="E45" s="91" t="s">
        <v>83</v>
      </c>
      <c r="F45" s="90" t="s">
        <v>759</v>
      </c>
      <c r="G45" s="91" t="s">
        <v>100</v>
      </c>
      <c r="H45" s="28">
        <v>54100</v>
      </c>
      <c r="I45" s="28" t="s">
        <v>478</v>
      </c>
      <c r="J45" s="28" t="s">
        <v>69</v>
      </c>
      <c r="K45" s="90" t="s">
        <v>69</v>
      </c>
      <c r="L45" s="92" t="s">
        <v>69</v>
      </c>
      <c r="M45" s="28" t="s">
        <v>260</v>
      </c>
      <c r="N45" s="93" t="s">
        <v>760</v>
      </c>
      <c r="O45" s="93" t="s">
        <v>761</v>
      </c>
      <c r="P45" s="93" t="s">
        <v>74</v>
      </c>
      <c r="Q45" s="93" t="s">
        <v>80</v>
      </c>
      <c r="R45" s="93">
        <v>12</v>
      </c>
      <c r="S45" s="93" t="s">
        <v>80</v>
      </c>
      <c r="T45" s="93" t="s">
        <v>80</v>
      </c>
      <c r="U45" s="99" t="s">
        <v>80</v>
      </c>
      <c r="V45" s="93" t="s">
        <v>145</v>
      </c>
      <c r="W45" s="177">
        <v>0</v>
      </c>
      <c r="X45" s="177">
        <v>0</v>
      </c>
      <c r="Y45" s="177">
        <v>0</v>
      </c>
      <c r="Z45" s="177">
        <v>0</v>
      </c>
      <c r="AA45" s="179">
        <v>0</v>
      </c>
      <c r="AB45" s="76" t="s">
        <v>69</v>
      </c>
      <c r="AC45" s="179">
        <v>30000</v>
      </c>
      <c r="AD45" s="76" t="s">
        <v>477</v>
      </c>
      <c r="AE45" s="179">
        <v>1300</v>
      </c>
      <c r="AF45" s="183">
        <v>0</v>
      </c>
      <c r="AG45" s="77" t="s">
        <v>69</v>
      </c>
      <c r="AH45" s="183">
        <v>250000</v>
      </c>
      <c r="AI45" s="77" t="s">
        <v>762</v>
      </c>
      <c r="AJ45" s="183">
        <v>12000</v>
      </c>
      <c r="AK45" s="187">
        <v>0</v>
      </c>
      <c r="AL45" s="78" t="s">
        <v>69</v>
      </c>
      <c r="AM45" s="187">
        <v>0</v>
      </c>
      <c r="AN45" s="78" t="s">
        <v>69</v>
      </c>
      <c r="AO45" s="187">
        <v>0</v>
      </c>
      <c r="AP45" s="191">
        <v>0</v>
      </c>
      <c r="AQ45" s="94" t="s">
        <v>69</v>
      </c>
      <c r="AR45" s="191">
        <v>0</v>
      </c>
      <c r="AS45" s="108" t="s">
        <v>69</v>
      </c>
      <c r="AT45" s="192">
        <v>0</v>
      </c>
      <c r="AU45" s="193">
        <v>0</v>
      </c>
      <c r="AV45" s="109" t="s">
        <v>69</v>
      </c>
      <c r="AW45" s="193">
        <v>0</v>
      </c>
      <c r="AX45" s="109" t="s">
        <v>69</v>
      </c>
      <c r="AY45" s="177">
        <f t="shared" si="0"/>
        <v>0</v>
      </c>
      <c r="AZ45" s="177">
        <f t="shared" si="1"/>
        <v>293300</v>
      </c>
      <c r="BA45" s="93" t="s">
        <v>145</v>
      </c>
      <c r="BB45" s="177">
        <v>250000</v>
      </c>
      <c r="BC45" s="177">
        <v>0</v>
      </c>
      <c r="BD45" s="177">
        <v>250000</v>
      </c>
      <c r="BE45" s="177">
        <v>0</v>
      </c>
      <c r="BF45" s="177">
        <v>0</v>
      </c>
      <c r="BG45" s="177">
        <v>0</v>
      </c>
      <c r="BH45" s="250"/>
    </row>
    <row r="46" spans="1:60" s="89" customFormat="1" ht="31.5" x14ac:dyDescent="0.25">
      <c r="A46" s="28" t="s">
        <v>84</v>
      </c>
      <c r="B46" s="90">
        <v>6</v>
      </c>
      <c r="C46" s="90">
        <v>1</v>
      </c>
      <c r="D46" s="28" t="s">
        <v>777</v>
      </c>
      <c r="E46" s="91" t="s">
        <v>145</v>
      </c>
      <c r="F46" s="90" t="s">
        <v>778</v>
      </c>
      <c r="G46" s="91" t="s">
        <v>100</v>
      </c>
      <c r="H46" s="28">
        <v>54100</v>
      </c>
      <c r="I46" s="28" t="s">
        <v>478</v>
      </c>
      <c r="J46" s="28" t="s">
        <v>69</v>
      </c>
      <c r="K46" s="90" t="s">
        <v>69</v>
      </c>
      <c r="L46" s="92" t="s">
        <v>69</v>
      </c>
      <c r="M46" s="28" t="s">
        <v>260</v>
      </c>
      <c r="N46" s="93" t="s">
        <v>779</v>
      </c>
      <c r="O46" s="93" t="s">
        <v>780</v>
      </c>
      <c r="P46" s="93" t="s">
        <v>74</v>
      </c>
      <c r="Q46" s="93" t="s">
        <v>80</v>
      </c>
      <c r="R46" s="93" t="s">
        <v>80</v>
      </c>
      <c r="S46" s="93" t="s">
        <v>80</v>
      </c>
      <c r="T46" s="93" t="s">
        <v>80</v>
      </c>
      <c r="U46" s="99" t="s">
        <v>80</v>
      </c>
      <c r="V46" s="93" t="s">
        <v>145</v>
      </c>
      <c r="W46" s="177">
        <v>0</v>
      </c>
      <c r="X46" s="177">
        <v>2580133.86</v>
      </c>
      <c r="Y46" s="177">
        <v>0</v>
      </c>
      <c r="Z46" s="177">
        <v>73456.41</v>
      </c>
      <c r="AA46" s="179">
        <v>0</v>
      </c>
      <c r="AB46" s="76" t="s">
        <v>69</v>
      </c>
      <c r="AC46" s="179">
        <v>10000</v>
      </c>
      <c r="AD46" s="76" t="s">
        <v>1494</v>
      </c>
      <c r="AE46" s="179">
        <v>200</v>
      </c>
      <c r="AF46" s="183">
        <v>0</v>
      </c>
      <c r="AG46" s="77" t="s">
        <v>69</v>
      </c>
      <c r="AH46" s="183">
        <v>0</v>
      </c>
      <c r="AI46" s="77" t="s">
        <v>69</v>
      </c>
      <c r="AJ46" s="183">
        <v>0</v>
      </c>
      <c r="AK46" s="187">
        <v>0</v>
      </c>
      <c r="AL46" s="78" t="s">
        <v>69</v>
      </c>
      <c r="AM46" s="187">
        <v>0</v>
      </c>
      <c r="AN46" s="78" t="s">
        <v>69</v>
      </c>
      <c r="AO46" s="187">
        <v>0</v>
      </c>
      <c r="AP46" s="191">
        <v>0</v>
      </c>
      <c r="AQ46" s="94" t="s">
        <v>69</v>
      </c>
      <c r="AR46" s="191">
        <v>0</v>
      </c>
      <c r="AS46" s="108" t="s">
        <v>69</v>
      </c>
      <c r="AT46" s="192">
        <v>0</v>
      </c>
      <c r="AU46" s="193">
        <v>0</v>
      </c>
      <c r="AV46" s="109" t="s">
        <v>69</v>
      </c>
      <c r="AW46" s="193">
        <v>0</v>
      </c>
      <c r="AX46" s="109" t="s">
        <v>69</v>
      </c>
      <c r="AY46" s="177">
        <f t="shared" si="0"/>
        <v>0</v>
      </c>
      <c r="AZ46" s="177">
        <f t="shared" si="1"/>
        <v>2663790.27</v>
      </c>
      <c r="BA46" s="93" t="s">
        <v>74</v>
      </c>
      <c r="BB46" s="177">
        <v>0</v>
      </c>
      <c r="BC46" s="177">
        <v>0</v>
      </c>
      <c r="BD46" s="177">
        <v>0</v>
      </c>
      <c r="BE46" s="177">
        <v>0</v>
      </c>
      <c r="BF46" s="177">
        <v>0</v>
      </c>
      <c r="BG46" s="177">
        <v>0</v>
      </c>
    </row>
    <row r="47" spans="1:60" s="89" customFormat="1" ht="31.5" x14ac:dyDescent="0.25">
      <c r="A47" s="28" t="s">
        <v>84</v>
      </c>
      <c r="B47" s="90">
        <v>6</v>
      </c>
      <c r="C47" s="90">
        <v>1</v>
      </c>
      <c r="D47" s="28" t="s">
        <v>789</v>
      </c>
      <c r="E47" s="91" t="s">
        <v>145</v>
      </c>
      <c r="F47" s="90" t="s">
        <v>790</v>
      </c>
      <c r="G47" s="91" t="s">
        <v>100</v>
      </c>
      <c r="H47" s="28">
        <v>54100</v>
      </c>
      <c r="I47" s="28" t="s">
        <v>478</v>
      </c>
      <c r="J47" s="28" t="s">
        <v>69</v>
      </c>
      <c r="K47" s="90" t="s">
        <v>69</v>
      </c>
      <c r="L47" s="92" t="s">
        <v>69</v>
      </c>
      <c r="M47" s="28" t="s">
        <v>260</v>
      </c>
      <c r="N47" s="93" t="s">
        <v>791</v>
      </c>
      <c r="O47" s="93" t="s">
        <v>792</v>
      </c>
      <c r="P47" s="93" t="s">
        <v>74</v>
      </c>
      <c r="Q47" s="93" t="s">
        <v>80</v>
      </c>
      <c r="R47" s="93" t="s">
        <v>80</v>
      </c>
      <c r="S47" s="93" t="s">
        <v>80</v>
      </c>
      <c r="T47" s="93" t="s">
        <v>80</v>
      </c>
      <c r="U47" s="99" t="s">
        <v>80</v>
      </c>
      <c r="V47" s="93" t="s">
        <v>145</v>
      </c>
      <c r="W47" s="177">
        <v>0</v>
      </c>
      <c r="X47" s="177">
        <v>1395232.82</v>
      </c>
      <c r="Y47" s="177">
        <v>0</v>
      </c>
      <c r="Z47" s="177">
        <v>3000</v>
      </c>
      <c r="AA47" s="179">
        <v>0</v>
      </c>
      <c r="AB47" s="76" t="s">
        <v>69</v>
      </c>
      <c r="AC47" s="179">
        <v>3000</v>
      </c>
      <c r="AD47" s="76" t="s">
        <v>1475</v>
      </c>
      <c r="AE47" s="179">
        <v>200</v>
      </c>
      <c r="AF47" s="183">
        <v>0</v>
      </c>
      <c r="AG47" s="77" t="s">
        <v>69</v>
      </c>
      <c r="AH47" s="183">
        <v>0</v>
      </c>
      <c r="AI47" s="77" t="s">
        <v>69</v>
      </c>
      <c r="AJ47" s="183">
        <v>0</v>
      </c>
      <c r="AK47" s="187">
        <v>0</v>
      </c>
      <c r="AL47" s="78" t="s">
        <v>69</v>
      </c>
      <c r="AM47" s="187">
        <v>0</v>
      </c>
      <c r="AN47" s="78" t="s">
        <v>69</v>
      </c>
      <c r="AO47" s="187">
        <v>0</v>
      </c>
      <c r="AP47" s="191">
        <v>0</v>
      </c>
      <c r="AQ47" s="94" t="s">
        <v>69</v>
      </c>
      <c r="AR47" s="191">
        <v>0</v>
      </c>
      <c r="AS47" s="108" t="s">
        <v>69</v>
      </c>
      <c r="AT47" s="192">
        <v>0</v>
      </c>
      <c r="AU47" s="193">
        <v>0</v>
      </c>
      <c r="AV47" s="109" t="s">
        <v>69</v>
      </c>
      <c r="AW47" s="193">
        <v>0</v>
      </c>
      <c r="AX47" s="109" t="s">
        <v>69</v>
      </c>
      <c r="AY47" s="177">
        <f t="shared" si="0"/>
        <v>0</v>
      </c>
      <c r="AZ47" s="177">
        <f t="shared" si="1"/>
        <v>1401432.82</v>
      </c>
      <c r="BA47" s="93" t="s">
        <v>74</v>
      </c>
      <c r="BB47" s="177">
        <v>0</v>
      </c>
      <c r="BC47" s="177">
        <v>0</v>
      </c>
      <c r="BD47" s="177">
        <v>0</v>
      </c>
      <c r="BE47" s="177">
        <v>0</v>
      </c>
      <c r="BF47" s="177">
        <v>0</v>
      </c>
      <c r="BG47" s="177">
        <v>0</v>
      </c>
    </row>
    <row r="48" spans="1:60" s="89" customFormat="1" ht="47.25" x14ac:dyDescent="0.25">
      <c r="A48" s="28" t="s">
        <v>84</v>
      </c>
      <c r="B48" s="90">
        <v>6</v>
      </c>
      <c r="C48" s="90">
        <v>2</v>
      </c>
      <c r="D48" s="28" t="s">
        <v>831</v>
      </c>
      <c r="E48" s="91" t="s">
        <v>145</v>
      </c>
      <c r="F48" s="90" t="s">
        <v>832</v>
      </c>
      <c r="G48" s="91" t="s">
        <v>100</v>
      </c>
      <c r="H48" s="28">
        <v>54100</v>
      </c>
      <c r="I48" s="28" t="s">
        <v>478</v>
      </c>
      <c r="J48" s="28" t="s">
        <v>69</v>
      </c>
      <c r="K48" s="90" t="s">
        <v>69</v>
      </c>
      <c r="L48" s="92" t="s">
        <v>69</v>
      </c>
      <c r="M48" s="28" t="s">
        <v>260</v>
      </c>
      <c r="N48" s="93" t="s">
        <v>833</v>
      </c>
      <c r="O48" s="93" t="s">
        <v>834</v>
      </c>
      <c r="P48" s="93" t="s">
        <v>74</v>
      </c>
      <c r="Q48" s="93">
        <v>12</v>
      </c>
      <c r="R48" s="93">
        <v>12</v>
      </c>
      <c r="S48" s="93">
        <v>12</v>
      </c>
      <c r="T48" s="93">
        <v>12</v>
      </c>
      <c r="U48" s="99" t="s">
        <v>80</v>
      </c>
      <c r="V48" s="93" t="s">
        <v>74</v>
      </c>
      <c r="W48" s="177">
        <v>0</v>
      </c>
      <c r="X48" s="177">
        <v>0</v>
      </c>
      <c r="Y48" s="177">
        <v>0</v>
      </c>
      <c r="Z48" s="177">
        <v>300000</v>
      </c>
      <c r="AA48" s="179">
        <v>0</v>
      </c>
      <c r="AB48" s="76" t="s">
        <v>69</v>
      </c>
      <c r="AC48" s="179">
        <v>300000</v>
      </c>
      <c r="AD48" s="76" t="s">
        <v>835</v>
      </c>
      <c r="AE48" s="179">
        <v>0</v>
      </c>
      <c r="AF48" s="183">
        <v>0</v>
      </c>
      <c r="AG48" s="77" t="s">
        <v>69</v>
      </c>
      <c r="AH48" s="183">
        <v>600000</v>
      </c>
      <c r="AI48" s="77" t="s">
        <v>835</v>
      </c>
      <c r="AJ48" s="183">
        <v>0</v>
      </c>
      <c r="AK48" s="187">
        <v>0</v>
      </c>
      <c r="AL48" s="78" t="s">
        <v>69</v>
      </c>
      <c r="AM48" s="187">
        <v>300000</v>
      </c>
      <c r="AN48" s="78" t="s">
        <v>835</v>
      </c>
      <c r="AO48" s="187">
        <v>0</v>
      </c>
      <c r="AP48" s="191">
        <v>0</v>
      </c>
      <c r="AQ48" s="94" t="s">
        <v>69</v>
      </c>
      <c r="AR48" s="191">
        <v>600000</v>
      </c>
      <c r="AS48" s="108" t="s">
        <v>835</v>
      </c>
      <c r="AT48" s="192">
        <v>0</v>
      </c>
      <c r="AU48" s="193">
        <v>0</v>
      </c>
      <c r="AV48" s="109" t="s">
        <v>69</v>
      </c>
      <c r="AW48" s="193">
        <v>0</v>
      </c>
      <c r="AX48" s="109" t="s">
        <v>69</v>
      </c>
      <c r="AY48" s="177">
        <f t="shared" si="0"/>
        <v>0</v>
      </c>
      <c r="AZ48" s="177">
        <f t="shared" si="1"/>
        <v>2100000</v>
      </c>
      <c r="BA48" s="93" t="s">
        <v>74</v>
      </c>
      <c r="BB48" s="177">
        <v>0</v>
      </c>
      <c r="BC48" s="177">
        <v>0</v>
      </c>
      <c r="BD48" s="177">
        <v>0</v>
      </c>
      <c r="BE48" s="177">
        <v>0</v>
      </c>
      <c r="BF48" s="177">
        <v>0</v>
      </c>
      <c r="BG48" s="177">
        <v>0</v>
      </c>
    </row>
    <row r="49" spans="1:60" s="89" customFormat="1" ht="157.5" x14ac:dyDescent="0.25">
      <c r="A49" s="28" t="s">
        <v>84</v>
      </c>
      <c r="B49" s="90">
        <v>6</v>
      </c>
      <c r="C49" s="90">
        <v>2</v>
      </c>
      <c r="D49" s="28" t="s">
        <v>839</v>
      </c>
      <c r="E49" s="91" t="s">
        <v>74</v>
      </c>
      <c r="F49" s="90" t="s">
        <v>840</v>
      </c>
      <c r="G49" s="91" t="s">
        <v>100</v>
      </c>
      <c r="H49" s="28">
        <v>54100</v>
      </c>
      <c r="I49" s="28" t="s">
        <v>478</v>
      </c>
      <c r="J49" s="28" t="s">
        <v>69</v>
      </c>
      <c r="K49" s="90" t="s">
        <v>69</v>
      </c>
      <c r="L49" s="92" t="s">
        <v>69</v>
      </c>
      <c r="M49" s="28" t="s">
        <v>260</v>
      </c>
      <c r="N49" s="93" t="s">
        <v>841</v>
      </c>
      <c r="O49" s="93" t="s">
        <v>840</v>
      </c>
      <c r="P49" s="93" t="s">
        <v>74</v>
      </c>
      <c r="Q49" s="93">
        <v>9</v>
      </c>
      <c r="R49" s="93">
        <v>12</v>
      </c>
      <c r="S49" s="93">
        <v>9</v>
      </c>
      <c r="T49" s="93">
        <v>12</v>
      </c>
      <c r="U49" s="99" t="s">
        <v>80</v>
      </c>
      <c r="V49" s="93" t="s">
        <v>74</v>
      </c>
      <c r="W49" s="177">
        <v>0</v>
      </c>
      <c r="X49" s="177">
        <v>328820.51</v>
      </c>
      <c r="Y49" s="177">
        <v>0</v>
      </c>
      <c r="Z49" s="177">
        <v>696247.57000000007</v>
      </c>
      <c r="AA49" s="179">
        <v>0</v>
      </c>
      <c r="AB49" s="76" t="s">
        <v>69</v>
      </c>
      <c r="AC49" s="179">
        <v>220000</v>
      </c>
      <c r="AD49" s="76" t="s">
        <v>1641</v>
      </c>
      <c r="AE49" s="179">
        <v>0</v>
      </c>
      <c r="AF49" s="183">
        <v>0</v>
      </c>
      <c r="AG49" s="77" t="s">
        <v>69</v>
      </c>
      <c r="AH49" s="183">
        <v>360000</v>
      </c>
      <c r="AI49" s="77" t="s">
        <v>1406</v>
      </c>
      <c r="AJ49" s="183">
        <v>0</v>
      </c>
      <c r="AK49" s="187">
        <v>0</v>
      </c>
      <c r="AL49" s="78" t="s">
        <v>69</v>
      </c>
      <c r="AM49" s="187">
        <v>150000</v>
      </c>
      <c r="AN49" s="78" t="s">
        <v>842</v>
      </c>
      <c r="AO49" s="187">
        <v>0</v>
      </c>
      <c r="AP49" s="191">
        <v>0</v>
      </c>
      <c r="AQ49" s="94" t="s">
        <v>69</v>
      </c>
      <c r="AR49" s="191">
        <v>150000</v>
      </c>
      <c r="AS49" s="108" t="s">
        <v>843</v>
      </c>
      <c r="AT49" s="192">
        <v>0</v>
      </c>
      <c r="AU49" s="193">
        <v>0</v>
      </c>
      <c r="AV49" s="109" t="s">
        <v>69</v>
      </c>
      <c r="AW49" s="193">
        <v>0</v>
      </c>
      <c r="AX49" s="109" t="s">
        <v>69</v>
      </c>
      <c r="AY49" s="177">
        <f t="shared" si="0"/>
        <v>0</v>
      </c>
      <c r="AZ49" s="177">
        <f t="shared" si="1"/>
        <v>1905068.08</v>
      </c>
      <c r="BA49" s="93" t="s">
        <v>74</v>
      </c>
      <c r="BB49" s="177">
        <v>0</v>
      </c>
      <c r="BC49" s="177">
        <v>0</v>
      </c>
      <c r="BD49" s="177">
        <v>0</v>
      </c>
      <c r="BE49" s="177">
        <v>0</v>
      </c>
      <c r="BF49" s="177">
        <v>0</v>
      </c>
      <c r="BG49" s="177">
        <v>0</v>
      </c>
    </row>
    <row r="50" spans="1:60" s="89" customFormat="1" ht="94.5" x14ac:dyDescent="0.25">
      <c r="A50" s="28" t="s">
        <v>84</v>
      </c>
      <c r="B50" s="90">
        <v>6</v>
      </c>
      <c r="C50" s="90">
        <v>1</v>
      </c>
      <c r="D50" s="28" t="s">
        <v>844</v>
      </c>
      <c r="E50" s="91" t="s">
        <v>74</v>
      </c>
      <c r="F50" s="90" t="s">
        <v>845</v>
      </c>
      <c r="G50" s="91" t="s">
        <v>100</v>
      </c>
      <c r="H50" s="28">
        <v>54100</v>
      </c>
      <c r="I50" s="28" t="s">
        <v>478</v>
      </c>
      <c r="J50" s="28" t="s">
        <v>69</v>
      </c>
      <c r="K50" s="90" t="s">
        <v>69</v>
      </c>
      <c r="L50" s="92" t="s">
        <v>69</v>
      </c>
      <c r="M50" s="28" t="s">
        <v>260</v>
      </c>
      <c r="N50" s="93" t="s">
        <v>846</v>
      </c>
      <c r="O50" s="93" t="s">
        <v>847</v>
      </c>
      <c r="P50" s="93" t="s">
        <v>74</v>
      </c>
      <c r="Q50" s="93" t="s">
        <v>80</v>
      </c>
      <c r="R50" s="93">
        <v>12</v>
      </c>
      <c r="S50" s="93" t="s">
        <v>80</v>
      </c>
      <c r="T50" s="93" t="s">
        <v>80</v>
      </c>
      <c r="U50" s="99" t="s">
        <v>80</v>
      </c>
      <c r="V50" s="93" t="s">
        <v>74</v>
      </c>
      <c r="W50" s="177">
        <v>0</v>
      </c>
      <c r="X50" s="177">
        <v>13710.67</v>
      </c>
      <c r="Y50" s="177">
        <v>0</v>
      </c>
      <c r="Z50" s="177">
        <v>0</v>
      </c>
      <c r="AA50" s="179">
        <v>0</v>
      </c>
      <c r="AB50" s="76" t="s">
        <v>69</v>
      </c>
      <c r="AC50" s="179">
        <v>100000</v>
      </c>
      <c r="AD50" s="76" t="s">
        <v>848</v>
      </c>
      <c r="AE50" s="179">
        <v>0</v>
      </c>
      <c r="AF50" s="183">
        <v>0</v>
      </c>
      <c r="AG50" s="77" t="s">
        <v>69</v>
      </c>
      <c r="AH50" s="183">
        <v>600000</v>
      </c>
      <c r="AI50" s="77" t="s">
        <v>849</v>
      </c>
      <c r="AJ50" s="183">
        <v>0</v>
      </c>
      <c r="AK50" s="187">
        <v>0</v>
      </c>
      <c r="AL50" s="78" t="s">
        <v>69</v>
      </c>
      <c r="AM50" s="187">
        <v>0</v>
      </c>
      <c r="AN50" s="78" t="s">
        <v>69</v>
      </c>
      <c r="AO50" s="187">
        <v>0</v>
      </c>
      <c r="AP50" s="191">
        <v>0</v>
      </c>
      <c r="AQ50" s="94" t="s">
        <v>69</v>
      </c>
      <c r="AR50" s="191">
        <v>0</v>
      </c>
      <c r="AS50" s="108" t="s">
        <v>69</v>
      </c>
      <c r="AT50" s="192">
        <v>0</v>
      </c>
      <c r="AU50" s="193">
        <v>0</v>
      </c>
      <c r="AV50" s="109" t="s">
        <v>69</v>
      </c>
      <c r="AW50" s="193">
        <v>0</v>
      </c>
      <c r="AX50" s="109" t="s">
        <v>69</v>
      </c>
      <c r="AY50" s="177">
        <f t="shared" si="0"/>
        <v>0</v>
      </c>
      <c r="AZ50" s="177">
        <f t="shared" si="1"/>
        <v>713710.67</v>
      </c>
      <c r="BA50" s="93" t="s">
        <v>74</v>
      </c>
      <c r="BB50" s="177">
        <v>0</v>
      </c>
      <c r="BC50" s="177">
        <v>0</v>
      </c>
      <c r="BD50" s="177">
        <v>0</v>
      </c>
      <c r="BE50" s="177">
        <v>0</v>
      </c>
      <c r="BF50" s="177">
        <v>0</v>
      </c>
      <c r="BG50" s="177">
        <v>0</v>
      </c>
    </row>
    <row r="51" spans="1:60" s="89" customFormat="1" ht="94.5" x14ac:dyDescent="0.25">
      <c r="A51" s="28" t="s">
        <v>84</v>
      </c>
      <c r="B51" s="90">
        <v>6</v>
      </c>
      <c r="C51" s="90">
        <v>1</v>
      </c>
      <c r="D51" s="28" t="s">
        <v>850</v>
      </c>
      <c r="E51" s="91" t="s">
        <v>74</v>
      </c>
      <c r="F51" s="90" t="s">
        <v>851</v>
      </c>
      <c r="G51" s="91" t="s">
        <v>100</v>
      </c>
      <c r="H51" s="28">
        <v>54100</v>
      </c>
      <c r="I51" s="28" t="s">
        <v>478</v>
      </c>
      <c r="J51" s="28" t="s">
        <v>69</v>
      </c>
      <c r="K51" s="90" t="s">
        <v>69</v>
      </c>
      <c r="L51" s="92" t="s">
        <v>69</v>
      </c>
      <c r="M51" s="28" t="s">
        <v>260</v>
      </c>
      <c r="N51" s="93" t="s">
        <v>852</v>
      </c>
      <c r="O51" s="93" t="s">
        <v>853</v>
      </c>
      <c r="P51" s="93" t="s">
        <v>145</v>
      </c>
      <c r="Q51" s="93">
        <v>12</v>
      </c>
      <c r="R51" s="93">
        <v>12</v>
      </c>
      <c r="S51" s="93">
        <v>12</v>
      </c>
      <c r="T51" s="93">
        <v>12</v>
      </c>
      <c r="U51" s="99" t="s">
        <v>80</v>
      </c>
      <c r="V51" s="93" t="s">
        <v>74</v>
      </c>
      <c r="W51" s="177">
        <v>0</v>
      </c>
      <c r="X51" s="177">
        <v>720221.61</v>
      </c>
      <c r="Y51" s="177">
        <v>0</v>
      </c>
      <c r="Z51" s="177">
        <v>809085.58</v>
      </c>
      <c r="AA51" s="179">
        <v>0</v>
      </c>
      <c r="AB51" s="76" t="s">
        <v>69</v>
      </c>
      <c r="AC51" s="179">
        <v>1000000</v>
      </c>
      <c r="AD51" s="76" t="s">
        <v>854</v>
      </c>
      <c r="AE51" s="179">
        <v>0</v>
      </c>
      <c r="AF51" s="183">
        <v>0</v>
      </c>
      <c r="AG51" s="77" t="s">
        <v>69</v>
      </c>
      <c r="AH51" s="183">
        <v>1000000</v>
      </c>
      <c r="AI51" s="77" t="s">
        <v>854</v>
      </c>
      <c r="AJ51" s="183">
        <v>0</v>
      </c>
      <c r="AK51" s="187">
        <v>0</v>
      </c>
      <c r="AL51" s="78" t="s">
        <v>69</v>
      </c>
      <c r="AM51" s="187">
        <v>1100000</v>
      </c>
      <c r="AN51" s="78" t="s">
        <v>854</v>
      </c>
      <c r="AO51" s="187">
        <v>0</v>
      </c>
      <c r="AP51" s="191">
        <v>0</v>
      </c>
      <c r="AQ51" s="94" t="s">
        <v>69</v>
      </c>
      <c r="AR51" s="191">
        <v>1100000</v>
      </c>
      <c r="AS51" s="108" t="s">
        <v>854</v>
      </c>
      <c r="AT51" s="192">
        <v>0</v>
      </c>
      <c r="AU51" s="193">
        <v>0</v>
      </c>
      <c r="AV51" s="109" t="s">
        <v>69</v>
      </c>
      <c r="AW51" s="193">
        <v>0</v>
      </c>
      <c r="AX51" s="109" t="s">
        <v>69</v>
      </c>
      <c r="AY51" s="177">
        <f t="shared" si="0"/>
        <v>0</v>
      </c>
      <c r="AZ51" s="177">
        <f t="shared" si="1"/>
        <v>5729307.1899999995</v>
      </c>
      <c r="BA51" s="93" t="s">
        <v>74</v>
      </c>
      <c r="BB51" s="177">
        <v>0</v>
      </c>
      <c r="BC51" s="177">
        <v>0</v>
      </c>
      <c r="BD51" s="177">
        <v>0</v>
      </c>
      <c r="BE51" s="177">
        <v>0</v>
      </c>
      <c r="BF51" s="177">
        <v>0</v>
      </c>
      <c r="BG51" s="177">
        <v>0</v>
      </c>
    </row>
    <row r="52" spans="1:60" s="89" customFormat="1" ht="94.5" x14ac:dyDescent="0.25">
      <c r="A52" s="28" t="s">
        <v>84</v>
      </c>
      <c r="B52" s="90">
        <v>6</v>
      </c>
      <c r="C52" s="90">
        <v>1</v>
      </c>
      <c r="D52" s="28" t="s">
        <v>855</v>
      </c>
      <c r="E52" s="91" t="s">
        <v>74</v>
      </c>
      <c r="F52" s="90" t="s">
        <v>856</v>
      </c>
      <c r="G52" s="91" t="s">
        <v>100</v>
      </c>
      <c r="H52" s="28">
        <v>54100</v>
      </c>
      <c r="I52" s="28" t="s">
        <v>478</v>
      </c>
      <c r="J52" s="28" t="s">
        <v>69</v>
      </c>
      <c r="K52" s="90" t="s">
        <v>69</v>
      </c>
      <c r="L52" s="92" t="s">
        <v>69</v>
      </c>
      <c r="M52" s="28" t="s">
        <v>260</v>
      </c>
      <c r="N52" s="93" t="s">
        <v>857</v>
      </c>
      <c r="O52" s="93" t="s">
        <v>858</v>
      </c>
      <c r="P52" s="93" t="s">
        <v>145</v>
      </c>
      <c r="Q52" s="93">
        <v>12</v>
      </c>
      <c r="R52" s="93">
        <v>12</v>
      </c>
      <c r="S52" s="93">
        <v>12</v>
      </c>
      <c r="T52" s="93">
        <v>12</v>
      </c>
      <c r="U52" s="99" t="s">
        <v>80</v>
      </c>
      <c r="V52" s="93" t="s">
        <v>74</v>
      </c>
      <c r="W52" s="177">
        <v>0</v>
      </c>
      <c r="X52" s="177">
        <v>224092.45</v>
      </c>
      <c r="Y52" s="177">
        <v>0</v>
      </c>
      <c r="Z52" s="177">
        <v>426106.96</v>
      </c>
      <c r="AA52" s="179">
        <v>0</v>
      </c>
      <c r="AB52" s="76" t="s">
        <v>69</v>
      </c>
      <c r="AC52" s="179">
        <v>600000</v>
      </c>
      <c r="AD52" s="76" t="s">
        <v>859</v>
      </c>
      <c r="AE52" s="179">
        <v>0</v>
      </c>
      <c r="AF52" s="183">
        <v>0</v>
      </c>
      <c r="AG52" s="77" t="s">
        <v>69</v>
      </c>
      <c r="AH52" s="183">
        <v>600000</v>
      </c>
      <c r="AI52" s="77" t="s">
        <v>859</v>
      </c>
      <c r="AJ52" s="183">
        <v>0</v>
      </c>
      <c r="AK52" s="187">
        <v>0</v>
      </c>
      <c r="AL52" s="78" t="s">
        <v>69</v>
      </c>
      <c r="AM52" s="187">
        <v>600000</v>
      </c>
      <c r="AN52" s="78" t="s">
        <v>859</v>
      </c>
      <c r="AO52" s="187">
        <v>0</v>
      </c>
      <c r="AP52" s="191">
        <v>0</v>
      </c>
      <c r="AQ52" s="94" t="s">
        <v>69</v>
      </c>
      <c r="AR52" s="191">
        <v>1500000</v>
      </c>
      <c r="AS52" s="108" t="s">
        <v>859</v>
      </c>
      <c r="AT52" s="192">
        <v>0</v>
      </c>
      <c r="AU52" s="193">
        <v>0</v>
      </c>
      <c r="AV52" s="109" t="s">
        <v>69</v>
      </c>
      <c r="AW52" s="193">
        <v>0</v>
      </c>
      <c r="AX52" s="109" t="s">
        <v>69</v>
      </c>
      <c r="AY52" s="177">
        <f t="shared" si="0"/>
        <v>0</v>
      </c>
      <c r="AZ52" s="177">
        <f t="shared" si="1"/>
        <v>3950199.41</v>
      </c>
      <c r="BA52" s="93" t="s">
        <v>74</v>
      </c>
      <c r="BB52" s="177">
        <v>0</v>
      </c>
      <c r="BC52" s="177">
        <v>0</v>
      </c>
      <c r="BD52" s="177">
        <v>0</v>
      </c>
      <c r="BE52" s="177">
        <v>0</v>
      </c>
      <c r="BF52" s="177">
        <v>0</v>
      </c>
      <c r="BG52" s="177">
        <v>0</v>
      </c>
    </row>
    <row r="53" spans="1:60" s="89" customFormat="1" ht="78.75" x14ac:dyDescent="0.25">
      <c r="A53" s="28" t="s">
        <v>84</v>
      </c>
      <c r="B53" s="90">
        <v>6</v>
      </c>
      <c r="C53" s="90">
        <v>1</v>
      </c>
      <c r="D53" s="28" t="s">
        <v>860</v>
      </c>
      <c r="E53" s="91" t="s">
        <v>74</v>
      </c>
      <c r="F53" s="90" t="s">
        <v>861</v>
      </c>
      <c r="G53" s="91" t="s">
        <v>100</v>
      </c>
      <c r="H53" s="28">
        <v>54100</v>
      </c>
      <c r="I53" s="28" t="s">
        <v>478</v>
      </c>
      <c r="J53" s="28" t="s">
        <v>69</v>
      </c>
      <c r="K53" s="90" t="s">
        <v>69</v>
      </c>
      <c r="L53" s="92" t="s">
        <v>69</v>
      </c>
      <c r="M53" s="28" t="s">
        <v>260</v>
      </c>
      <c r="N53" s="93" t="s">
        <v>862</v>
      </c>
      <c r="O53" s="93" t="s">
        <v>863</v>
      </c>
      <c r="P53" s="93" t="s">
        <v>74</v>
      </c>
      <c r="Q53" s="93">
        <v>12</v>
      </c>
      <c r="R53" s="93">
        <v>12</v>
      </c>
      <c r="S53" s="93">
        <v>12</v>
      </c>
      <c r="T53" s="93">
        <v>12</v>
      </c>
      <c r="U53" s="99" t="s">
        <v>80</v>
      </c>
      <c r="V53" s="93" t="s">
        <v>145</v>
      </c>
      <c r="W53" s="177">
        <v>0</v>
      </c>
      <c r="X53" s="177">
        <v>0</v>
      </c>
      <c r="Y53" s="177">
        <v>0</v>
      </c>
      <c r="Z53" s="177">
        <v>0</v>
      </c>
      <c r="AA53" s="179">
        <v>0</v>
      </c>
      <c r="AB53" s="76" t="s">
        <v>69</v>
      </c>
      <c r="AC53" s="179">
        <f>560000+25000</f>
        <v>585000</v>
      </c>
      <c r="AD53" s="76" t="s">
        <v>1595</v>
      </c>
      <c r="AE53" s="179">
        <v>20000</v>
      </c>
      <c r="AF53" s="183">
        <v>0</v>
      </c>
      <c r="AG53" s="77" t="s">
        <v>69</v>
      </c>
      <c r="AH53" s="183">
        <f>880000+250000</f>
        <v>1130000</v>
      </c>
      <c r="AI53" s="77" t="s">
        <v>1596</v>
      </c>
      <c r="AJ53" s="183">
        <f>37500+10000</f>
        <v>47500</v>
      </c>
      <c r="AK53" s="187">
        <v>0</v>
      </c>
      <c r="AL53" s="78" t="s">
        <v>69</v>
      </c>
      <c r="AM53" s="187">
        <v>0</v>
      </c>
      <c r="AN53" s="78" t="s">
        <v>69</v>
      </c>
      <c r="AO53" s="187">
        <v>0</v>
      </c>
      <c r="AP53" s="191">
        <v>0</v>
      </c>
      <c r="AQ53" s="94" t="s">
        <v>69</v>
      </c>
      <c r="AR53" s="191">
        <v>0</v>
      </c>
      <c r="AS53" s="108" t="s">
        <v>69</v>
      </c>
      <c r="AT53" s="192">
        <v>0</v>
      </c>
      <c r="AU53" s="193">
        <v>0</v>
      </c>
      <c r="AV53" s="109" t="s">
        <v>69</v>
      </c>
      <c r="AW53" s="193">
        <v>0</v>
      </c>
      <c r="AX53" s="109" t="s">
        <v>69</v>
      </c>
      <c r="AY53" s="177">
        <f t="shared" si="0"/>
        <v>0</v>
      </c>
      <c r="AZ53" s="177">
        <f t="shared" si="1"/>
        <v>1782500</v>
      </c>
      <c r="BA53" s="93" t="s">
        <v>74</v>
      </c>
      <c r="BB53" s="177">
        <v>0</v>
      </c>
      <c r="BC53" s="177">
        <v>0</v>
      </c>
      <c r="BD53" s="177">
        <v>0</v>
      </c>
      <c r="BE53" s="177">
        <v>0</v>
      </c>
      <c r="BF53" s="177">
        <v>0</v>
      </c>
      <c r="BG53" s="177">
        <v>0</v>
      </c>
    </row>
    <row r="54" spans="1:60" s="89" customFormat="1" ht="31.5" x14ac:dyDescent="0.25">
      <c r="A54" s="28" t="s">
        <v>84</v>
      </c>
      <c r="B54" s="90">
        <v>6</v>
      </c>
      <c r="C54" s="90">
        <v>1</v>
      </c>
      <c r="D54" s="28" t="s">
        <v>869</v>
      </c>
      <c r="E54" s="91" t="s">
        <v>74</v>
      </c>
      <c r="F54" s="90" t="s">
        <v>870</v>
      </c>
      <c r="G54" s="91" t="s">
        <v>100</v>
      </c>
      <c r="H54" s="28">
        <v>54701</v>
      </c>
      <c r="I54" s="28" t="s">
        <v>871</v>
      </c>
      <c r="J54" s="28" t="s">
        <v>69</v>
      </c>
      <c r="K54" s="90" t="s">
        <v>69</v>
      </c>
      <c r="L54" s="92" t="s">
        <v>69</v>
      </c>
      <c r="M54" s="28" t="s">
        <v>260</v>
      </c>
      <c r="N54" s="93" t="s">
        <v>872</v>
      </c>
      <c r="O54" s="93" t="s">
        <v>870</v>
      </c>
      <c r="P54" s="93" t="s">
        <v>145</v>
      </c>
      <c r="Q54" s="93" t="s">
        <v>80</v>
      </c>
      <c r="R54" s="93">
        <v>6</v>
      </c>
      <c r="S54" s="93" t="s">
        <v>80</v>
      </c>
      <c r="T54" s="93" t="s">
        <v>80</v>
      </c>
      <c r="U54" s="99" t="s">
        <v>80</v>
      </c>
      <c r="V54" s="93" t="s">
        <v>74</v>
      </c>
      <c r="W54" s="177">
        <v>0</v>
      </c>
      <c r="X54" s="177">
        <v>56910.71</v>
      </c>
      <c r="Y54" s="177">
        <v>0</v>
      </c>
      <c r="Z54" s="177">
        <v>0</v>
      </c>
      <c r="AA54" s="179">
        <v>0</v>
      </c>
      <c r="AB54" s="76" t="s">
        <v>69</v>
      </c>
      <c r="AC54" s="179">
        <v>400000</v>
      </c>
      <c r="AD54" s="76" t="s">
        <v>873</v>
      </c>
      <c r="AE54" s="179">
        <v>0</v>
      </c>
      <c r="AF54" s="183">
        <v>0</v>
      </c>
      <c r="AG54" s="77" t="s">
        <v>69</v>
      </c>
      <c r="AH54" s="183">
        <v>350000</v>
      </c>
      <c r="AI54" s="77" t="s">
        <v>873</v>
      </c>
      <c r="AJ54" s="183">
        <v>0</v>
      </c>
      <c r="AK54" s="187">
        <v>0</v>
      </c>
      <c r="AL54" s="78" t="s">
        <v>69</v>
      </c>
      <c r="AM54" s="187">
        <v>0</v>
      </c>
      <c r="AN54" s="78" t="s">
        <v>69</v>
      </c>
      <c r="AO54" s="187">
        <v>0</v>
      </c>
      <c r="AP54" s="191">
        <v>0</v>
      </c>
      <c r="AQ54" s="94" t="s">
        <v>69</v>
      </c>
      <c r="AR54" s="191">
        <v>0</v>
      </c>
      <c r="AS54" s="108" t="s">
        <v>69</v>
      </c>
      <c r="AT54" s="192">
        <v>0</v>
      </c>
      <c r="AU54" s="193">
        <v>0</v>
      </c>
      <c r="AV54" s="109" t="s">
        <v>69</v>
      </c>
      <c r="AW54" s="193">
        <v>0</v>
      </c>
      <c r="AX54" s="109" t="s">
        <v>69</v>
      </c>
      <c r="AY54" s="177">
        <f t="shared" si="0"/>
        <v>0</v>
      </c>
      <c r="AZ54" s="177">
        <f t="shared" si="1"/>
        <v>806910.71</v>
      </c>
      <c r="BA54" s="93" t="s">
        <v>74</v>
      </c>
      <c r="BB54" s="177">
        <v>0</v>
      </c>
      <c r="BC54" s="177">
        <v>0</v>
      </c>
      <c r="BD54" s="177">
        <v>0</v>
      </c>
      <c r="BE54" s="177">
        <v>0</v>
      </c>
      <c r="BF54" s="177">
        <v>0</v>
      </c>
      <c r="BG54" s="177">
        <v>0</v>
      </c>
    </row>
    <row r="55" spans="1:60" s="89" customFormat="1" ht="31.5" x14ac:dyDescent="0.25">
      <c r="A55" s="28" t="s">
        <v>84</v>
      </c>
      <c r="B55" s="90">
        <v>6</v>
      </c>
      <c r="C55" s="90">
        <v>1</v>
      </c>
      <c r="D55" s="28" t="s">
        <v>874</v>
      </c>
      <c r="E55" s="91" t="s">
        <v>74</v>
      </c>
      <c r="F55" s="90" t="s">
        <v>875</v>
      </c>
      <c r="G55" s="91" t="s">
        <v>100</v>
      </c>
      <c r="H55" s="28">
        <v>54802</v>
      </c>
      <c r="I55" s="28" t="s">
        <v>876</v>
      </c>
      <c r="J55" s="28" t="s">
        <v>69</v>
      </c>
      <c r="K55" s="90" t="s">
        <v>69</v>
      </c>
      <c r="L55" s="92" t="s">
        <v>69</v>
      </c>
      <c r="M55" s="28" t="s">
        <v>260</v>
      </c>
      <c r="N55" s="93" t="s">
        <v>877</v>
      </c>
      <c r="O55" s="93" t="s">
        <v>878</v>
      </c>
      <c r="P55" s="93" t="s">
        <v>145</v>
      </c>
      <c r="Q55" s="93" t="s">
        <v>80</v>
      </c>
      <c r="R55" s="93">
        <v>7</v>
      </c>
      <c r="S55" s="93" t="s">
        <v>80</v>
      </c>
      <c r="T55" s="93" t="s">
        <v>80</v>
      </c>
      <c r="U55" s="99" t="s">
        <v>80</v>
      </c>
      <c r="V55" s="93" t="s">
        <v>74</v>
      </c>
      <c r="W55" s="177">
        <v>0</v>
      </c>
      <c r="X55" s="177">
        <v>0</v>
      </c>
      <c r="Y55" s="177">
        <v>0</v>
      </c>
      <c r="Z55" s="177">
        <v>0</v>
      </c>
      <c r="AA55" s="179">
        <v>0</v>
      </c>
      <c r="AB55" s="76" t="s">
        <v>69</v>
      </c>
      <c r="AC55" s="179">
        <v>1200000</v>
      </c>
      <c r="AD55" s="76" t="s">
        <v>875</v>
      </c>
      <c r="AE55" s="179">
        <v>0</v>
      </c>
      <c r="AF55" s="183">
        <v>0</v>
      </c>
      <c r="AG55" s="77" t="s">
        <v>69</v>
      </c>
      <c r="AH55" s="183">
        <v>750000</v>
      </c>
      <c r="AI55" s="77" t="s">
        <v>875</v>
      </c>
      <c r="AJ55" s="183">
        <v>0</v>
      </c>
      <c r="AK55" s="187">
        <v>0</v>
      </c>
      <c r="AL55" s="78" t="s">
        <v>69</v>
      </c>
      <c r="AM55" s="187">
        <v>0</v>
      </c>
      <c r="AN55" s="78" t="s">
        <v>69</v>
      </c>
      <c r="AO55" s="187">
        <v>0</v>
      </c>
      <c r="AP55" s="191">
        <v>0</v>
      </c>
      <c r="AQ55" s="94" t="s">
        <v>69</v>
      </c>
      <c r="AR55" s="191">
        <v>0</v>
      </c>
      <c r="AS55" s="108" t="s">
        <v>69</v>
      </c>
      <c r="AT55" s="192">
        <v>0</v>
      </c>
      <c r="AU55" s="193">
        <v>0</v>
      </c>
      <c r="AV55" s="109" t="s">
        <v>69</v>
      </c>
      <c r="AW55" s="193">
        <v>0</v>
      </c>
      <c r="AX55" s="109" t="s">
        <v>69</v>
      </c>
      <c r="AY55" s="177">
        <f t="shared" si="0"/>
        <v>0</v>
      </c>
      <c r="AZ55" s="177">
        <f t="shared" si="1"/>
        <v>1950000</v>
      </c>
      <c r="BA55" s="93" t="s">
        <v>74</v>
      </c>
      <c r="BB55" s="177">
        <v>0</v>
      </c>
      <c r="BC55" s="177">
        <v>0</v>
      </c>
      <c r="BD55" s="177">
        <v>0</v>
      </c>
      <c r="BE55" s="177">
        <v>0</v>
      </c>
      <c r="BF55" s="177">
        <v>0</v>
      </c>
      <c r="BG55" s="177">
        <v>0</v>
      </c>
    </row>
    <row r="56" spans="1:60" s="89" customFormat="1" ht="63" x14ac:dyDescent="0.25">
      <c r="A56" s="28" t="s">
        <v>84</v>
      </c>
      <c r="B56" s="90">
        <v>6</v>
      </c>
      <c r="C56" s="90">
        <v>1</v>
      </c>
      <c r="D56" s="28" t="s">
        <v>889</v>
      </c>
      <c r="E56" s="91" t="s">
        <v>145</v>
      </c>
      <c r="F56" s="90" t="s">
        <v>890</v>
      </c>
      <c r="G56" s="91" t="s">
        <v>100</v>
      </c>
      <c r="H56" s="28">
        <v>54100</v>
      </c>
      <c r="I56" s="28" t="s">
        <v>478</v>
      </c>
      <c r="J56" s="28" t="s">
        <v>69</v>
      </c>
      <c r="K56" s="90" t="s">
        <v>69</v>
      </c>
      <c r="L56" s="92" t="s">
        <v>69</v>
      </c>
      <c r="M56" s="28" t="s">
        <v>260</v>
      </c>
      <c r="N56" s="93" t="s">
        <v>891</v>
      </c>
      <c r="O56" s="93" t="s">
        <v>890</v>
      </c>
      <c r="P56" s="93" t="s">
        <v>145</v>
      </c>
      <c r="Q56" s="93" t="s">
        <v>80</v>
      </c>
      <c r="R56" s="93">
        <v>12</v>
      </c>
      <c r="S56" s="93" t="s">
        <v>80</v>
      </c>
      <c r="T56" s="93" t="s">
        <v>80</v>
      </c>
      <c r="U56" s="99" t="s">
        <v>80</v>
      </c>
      <c r="V56" s="93" t="s">
        <v>74</v>
      </c>
      <c r="W56" s="177">
        <v>0</v>
      </c>
      <c r="X56" s="177">
        <v>0</v>
      </c>
      <c r="Y56" s="177">
        <v>0</v>
      </c>
      <c r="Z56" s="177">
        <v>0</v>
      </c>
      <c r="AA56" s="179">
        <v>0</v>
      </c>
      <c r="AB56" s="76" t="s">
        <v>69</v>
      </c>
      <c r="AC56" s="179">
        <v>15000</v>
      </c>
      <c r="AD56" s="76" t="s">
        <v>892</v>
      </c>
      <c r="AE56" s="179">
        <v>0</v>
      </c>
      <c r="AF56" s="183">
        <v>0</v>
      </c>
      <c r="AG56" s="77" t="s">
        <v>69</v>
      </c>
      <c r="AH56" s="183">
        <v>220000</v>
      </c>
      <c r="AI56" s="77" t="s">
        <v>893</v>
      </c>
      <c r="AJ56" s="183">
        <v>0</v>
      </c>
      <c r="AK56" s="187">
        <v>0</v>
      </c>
      <c r="AL56" s="78" t="s">
        <v>69</v>
      </c>
      <c r="AM56" s="187">
        <v>0</v>
      </c>
      <c r="AN56" s="78" t="s">
        <v>69</v>
      </c>
      <c r="AO56" s="187">
        <v>0</v>
      </c>
      <c r="AP56" s="191">
        <v>0</v>
      </c>
      <c r="AQ56" s="94" t="s">
        <v>69</v>
      </c>
      <c r="AR56" s="191">
        <v>0</v>
      </c>
      <c r="AS56" s="108" t="s">
        <v>69</v>
      </c>
      <c r="AT56" s="192">
        <v>0</v>
      </c>
      <c r="AU56" s="193">
        <v>0</v>
      </c>
      <c r="AV56" s="109" t="s">
        <v>69</v>
      </c>
      <c r="AW56" s="193">
        <v>0</v>
      </c>
      <c r="AX56" s="109" t="s">
        <v>69</v>
      </c>
      <c r="AY56" s="177">
        <f t="shared" si="0"/>
        <v>0</v>
      </c>
      <c r="AZ56" s="177">
        <f t="shared" si="1"/>
        <v>235000</v>
      </c>
      <c r="BA56" s="93" t="s">
        <v>74</v>
      </c>
      <c r="BB56" s="177">
        <v>0</v>
      </c>
      <c r="BC56" s="177">
        <v>0</v>
      </c>
      <c r="BD56" s="177">
        <v>0</v>
      </c>
      <c r="BE56" s="177">
        <v>0</v>
      </c>
      <c r="BF56" s="177">
        <v>0</v>
      </c>
      <c r="BG56" s="177">
        <v>0</v>
      </c>
    </row>
    <row r="57" spans="1:60" s="89" customFormat="1" ht="31.5" x14ac:dyDescent="0.25">
      <c r="A57" s="28" t="s">
        <v>84</v>
      </c>
      <c r="B57" s="90">
        <v>5</v>
      </c>
      <c r="C57" s="90">
        <v>1</v>
      </c>
      <c r="D57" s="28" t="s">
        <v>1319</v>
      </c>
      <c r="E57" s="91" t="s">
        <v>145</v>
      </c>
      <c r="F57" s="90" t="s">
        <v>1320</v>
      </c>
      <c r="G57" s="91" t="s">
        <v>100</v>
      </c>
      <c r="H57" s="28">
        <v>51103</v>
      </c>
      <c r="I57" s="28" t="s">
        <v>1275</v>
      </c>
      <c r="J57" s="28" t="s">
        <v>69</v>
      </c>
      <c r="K57" s="90" t="s">
        <v>69</v>
      </c>
      <c r="L57" s="92" t="s">
        <v>69</v>
      </c>
      <c r="M57" s="28" t="s">
        <v>1292</v>
      </c>
      <c r="N57" s="93" t="s">
        <v>1321</v>
      </c>
      <c r="O57" s="93" t="s">
        <v>1322</v>
      </c>
      <c r="P57" s="93" t="s">
        <v>74</v>
      </c>
      <c r="Q57" s="93" t="s">
        <v>80</v>
      </c>
      <c r="R57" s="93" t="s">
        <v>80</v>
      </c>
      <c r="S57" s="93">
        <v>9</v>
      </c>
      <c r="T57" s="93" t="s">
        <v>80</v>
      </c>
      <c r="U57" s="99" t="s">
        <v>80</v>
      </c>
      <c r="V57" s="93" t="s">
        <v>74</v>
      </c>
      <c r="W57" s="177">
        <v>0</v>
      </c>
      <c r="X57" s="177">
        <v>0</v>
      </c>
      <c r="Y57" s="177">
        <v>0</v>
      </c>
      <c r="Z57" s="177">
        <v>0</v>
      </c>
      <c r="AA57" s="179">
        <v>0</v>
      </c>
      <c r="AB57" s="76" t="s">
        <v>69</v>
      </c>
      <c r="AC57" s="179">
        <v>0</v>
      </c>
      <c r="AD57" s="76" t="s">
        <v>69</v>
      </c>
      <c r="AE57" s="179">
        <v>0</v>
      </c>
      <c r="AF57" s="183" t="s">
        <v>1303</v>
      </c>
      <c r="AG57" s="77" t="s">
        <v>69</v>
      </c>
      <c r="AH57" s="183">
        <v>100000</v>
      </c>
      <c r="AI57" s="77" t="s">
        <v>1312</v>
      </c>
      <c r="AJ57" s="183">
        <v>0</v>
      </c>
      <c r="AK57" s="187">
        <v>0</v>
      </c>
      <c r="AL57" s="78" t="s">
        <v>69</v>
      </c>
      <c r="AM57" s="187">
        <v>400000</v>
      </c>
      <c r="AN57" s="78" t="s">
        <v>1312</v>
      </c>
      <c r="AO57" s="187">
        <v>0</v>
      </c>
      <c r="AP57" s="191">
        <v>0</v>
      </c>
      <c r="AQ57" s="94" t="s">
        <v>69</v>
      </c>
      <c r="AR57" s="191">
        <v>0</v>
      </c>
      <c r="AS57" s="108" t="s">
        <v>69</v>
      </c>
      <c r="AT57" s="192">
        <v>0</v>
      </c>
      <c r="AU57" s="193">
        <v>0</v>
      </c>
      <c r="AV57" s="109" t="s">
        <v>69</v>
      </c>
      <c r="AW57" s="193">
        <v>0</v>
      </c>
      <c r="AX57" s="109" t="s">
        <v>69</v>
      </c>
      <c r="AY57" s="177">
        <f t="shared" si="0"/>
        <v>0</v>
      </c>
      <c r="AZ57" s="177">
        <f t="shared" si="1"/>
        <v>500000</v>
      </c>
      <c r="BA57" s="93" t="s">
        <v>74</v>
      </c>
      <c r="BB57" s="177">
        <v>0</v>
      </c>
      <c r="BC57" s="177">
        <v>0</v>
      </c>
      <c r="BD57" s="177">
        <v>0</v>
      </c>
      <c r="BE57" s="177">
        <v>0</v>
      </c>
      <c r="BF57" s="177">
        <v>0</v>
      </c>
      <c r="BG57" s="177">
        <v>0</v>
      </c>
    </row>
    <row r="58" spans="1:60" s="89" customFormat="1" ht="47.25" x14ac:dyDescent="0.25">
      <c r="A58" s="28" t="s">
        <v>84</v>
      </c>
      <c r="B58" s="90">
        <v>9</v>
      </c>
      <c r="C58" s="90" t="s">
        <v>1432</v>
      </c>
      <c r="D58" s="28" t="s">
        <v>966</v>
      </c>
      <c r="E58" s="91" t="s">
        <v>145</v>
      </c>
      <c r="F58" s="90" t="s">
        <v>76</v>
      </c>
      <c r="G58" s="91" t="s">
        <v>67</v>
      </c>
      <c r="H58" s="28">
        <v>21701</v>
      </c>
      <c r="I58" s="28" t="s">
        <v>958</v>
      </c>
      <c r="J58" s="28" t="s">
        <v>69</v>
      </c>
      <c r="K58" s="90" t="s">
        <v>69</v>
      </c>
      <c r="L58" s="92" t="s">
        <v>69</v>
      </c>
      <c r="M58" s="28" t="s">
        <v>466</v>
      </c>
      <c r="N58" s="93" t="s">
        <v>967</v>
      </c>
      <c r="O58" s="93" t="s">
        <v>76</v>
      </c>
      <c r="P58" s="93" t="s">
        <v>74</v>
      </c>
      <c r="Q58" s="93">
        <v>10</v>
      </c>
      <c r="R58" s="93">
        <v>10</v>
      </c>
      <c r="S58" s="93">
        <v>10</v>
      </c>
      <c r="T58" s="93" t="s">
        <v>80</v>
      </c>
      <c r="U58" s="99" t="s">
        <v>80</v>
      </c>
      <c r="V58" s="93" t="s">
        <v>74</v>
      </c>
      <c r="W58" s="177">
        <v>0</v>
      </c>
      <c r="X58" s="177">
        <v>0</v>
      </c>
      <c r="Y58" s="177">
        <v>0</v>
      </c>
      <c r="Z58" s="177">
        <v>566200</v>
      </c>
      <c r="AA58" s="179">
        <v>0</v>
      </c>
      <c r="AB58" s="76" t="s">
        <v>69</v>
      </c>
      <c r="AC58" s="179">
        <v>0</v>
      </c>
      <c r="AD58" s="76" t="s">
        <v>69</v>
      </c>
      <c r="AE58" s="179">
        <v>0</v>
      </c>
      <c r="AF58" s="183">
        <v>0</v>
      </c>
      <c r="AG58" s="77" t="s">
        <v>69</v>
      </c>
      <c r="AH58" s="183">
        <v>0</v>
      </c>
      <c r="AI58" s="77" t="s">
        <v>69</v>
      </c>
      <c r="AJ58" s="183">
        <v>0</v>
      </c>
      <c r="AK58" s="187">
        <v>0</v>
      </c>
      <c r="AL58" s="78" t="s">
        <v>69</v>
      </c>
      <c r="AM58" s="187">
        <v>332400</v>
      </c>
      <c r="AN58" s="78" t="s">
        <v>968</v>
      </c>
      <c r="AO58" s="187">
        <v>0</v>
      </c>
      <c r="AP58" s="191">
        <v>0</v>
      </c>
      <c r="AQ58" s="94" t="s">
        <v>69</v>
      </c>
      <c r="AR58" s="191">
        <v>365700</v>
      </c>
      <c r="AS58" s="108" t="s">
        <v>969</v>
      </c>
      <c r="AT58" s="192">
        <v>0</v>
      </c>
      <c r="AU58" s="193">
        <v>0</v>
      </c>
      <c r="AV58" s="109" t="s">
        <v>69</v>
      </c>
      <c r="AW58" s="193">
        <v>0</v>
      </c>
      <c r="AX58" s="109" t="s">
        <v>69</v>
      </c>
      <c r="AY58" s="177">
        <f t="shared" si="0"/>
        <v>0</v>
      </c>
      <c r="AZ58" s="177">
        <f t="shared" si="1"/>
        <v>1264300</v>
      </c>
      <c r="BA58" s="93" t="s">
        <v>74</v>
      </c>
      <c r="BB58" s="177">
        <v>0</v>
      </c>
      <c r="BC58" s="177">
        <v>0</v>
      </c>
      <c r="BD58" s="177">
        <v>0</v>
      </c>
      <c r="BE58" s="177">
        <v>0</v>
      </c>
      <c r="BF58" s="177">
        <v>0</v>
      </c>
      <c r="BG58" s="177">
        <v>0</v>
      </c>
    </row>
    <row r="59" spans="1:60" s="89" customFormat="1" ht="31.5" x14ac:dyDescent="0.25">
      <c r="A59" s="28" t="s">
        <v>84</v>
      </c>
      <c r="B59" s="90">
        <v>6</v>
      </c>
      <c r="C59" s="90">
        <v>1</v>
      </c>
      <c r="D59" s="28" t="s">
        <v>755</v>
      </c>
      <c r="E59" s="91" t="s">
        <v>83</v>
      </c>
      <c r="F59" s="90" t="s">
        <v>1489</v>
      </c>
      <c r="G59" s="91" t="s">
        <v>100</v>
      </c>
      <c r="H59" s="28">
        <v>54100</v>
      </c>
      <c r="I59" s="28" t="s">
        <v>478</v>
      </c>
      <c r="J59" s="28" t="s">
        <v>69</v>
      </c>
      <c r="K59" s="90" t="s">
        <v>69</v>
      </c>
      <c r="L59" s="92" t="s">
        <v>69</v>
      </c>
      <c r="M59" s="28" t="s">
        <v>260</v>
      </c>
      <c r="N59" s="93" t="s">
        <v>757</v>
      </c>
      <c r="O59" s="93" t="s">
        <v>756</v>
      </c>
      <c r="P59" s="93" t="s">
        <v>74</v>
      </c>
      <c r="Q59" s="93" t="s">
        <v>80</v>
      </c>
      <c r="R59" s="93" t="s">
        <v>80</v>
      </c>
      <c r="S59" s="93" t="s">
        <v>80</v>
      </c>
      <c r="T59" s="93">
        <v>11</v>
      </c>
      <c r="U59" s="99" t="s">
        <v>80</v>
      </c>
      <c r="V59" s="93" t="s">
        <v>145</v>
      </c>
      <c r="W59" s="177">
        <v>0</v>
      </c>
      <c r="X59" s="177">
        <v>0</v>
      </c>
      <c r="Y59" s="177">
        <v>0</v>
      </c>
      <c r="Z59" s="177">
        <v>0</v>
      </c>
      <c r="AA59" s="179">
        <v>0</v>
      </c>
      <c r="AB59" s="76" t="s">
        <v>69</v>
      </c>
      <c r="AC59" s="179">
        <v>50000</v>
      </c>
      <c r="AD59" s="76" t="s">
        <v>477</v>
      </c>
      <c r="AE59" s="179">
        <v>1300</v>
      </c>
      <c r="AF59" s="183">
        <v>0</v>
      </c>
      <c r="AG59" s="77" t="s">
        <v>69</v>
      </c>
      <c r="AH59" s="183">
        <v>60000</v>
      </c>
      <c r="AI59" s="77" t="s">
        <v>477</v>
      </c>
      <c r="AJ59" s="183">
        <v>3000</v>
      </c>
      <c r="AK59" s="187">
        <v>0</v>
      </c>
      <c r="AL59" s="78" t="s">
        <v>69</v>
      </c>
      <c r="AM59" s="187">
        <v>200000</v>
      </c>
      <c r="AN59" s="78" t="s">
        <v>752</v>
      </c>
      <c r="AO59" s="187">
        <v>10000</v>
      </c>
      <c r="AP59" s="191">
        <v>0</v>
      </c>
      <c r="AQ59" s="94" t="s">
        <v>69</v>
      </c>
      <c r="AR59" s="191">
        <v>700000</v>
      </c>
      <c r="AS59" s="108" t="s">
        <v>518</v>
      </c>
      <c r="AT59" s="192">
        <v>35000</v>
      </c>
      <c r="AU59" s="193">
        <v>0</v>
      </c>
      <c r="AV59" s="109" t="s">
        <v>69</v>
      </c>
      <c r="AW59" s="193">
        <v>0</v>
      </c>
      <c r="AX59" s="109" t="s">
        <v>69</v>
      </c>
      <c r="AY59" s="177">
        <f t="shared" si="0"/>
        <v>0</v>
      </c>
      <c r="AZ59" s="177">
        <f t="shared" si="1"/>
        <v>1059300</v>
      </c>
      <c r="BA59" s="93" t="s">
        <v>145</v>
      </c>
      <c r="BB59" s="177">
        <v>0</v>
      </c>
      <c r="BC59" s="177">
        <v>900000</v>
      </c>
      <c r="BD59" s="177">
        <v>0</v>
      </c>
      <c r="BE59" s="177">
        <v>200000</v>
      </c>
      <c r="BF59" s="177">
        <v>700000</v>
      </c>
      <c r="BG59" s="177">
        <v>0</v>
      </c>
      <c r="BH59" s="250"/>
    </row>
    <row r="60" spans="1:60" s="89" customFormat="1" ht="31.5" x14ac:dyDescent="0.25">
      <c r="A60" s="28" t="s">
        <v>84</v>
      </c>
      <c r="B60" s="90">
        <v>6</v>
      </c>
      <c r="C60" s="90">
        <v>1</v>
      </c>
      <c r="D60" s="28" t="s">
        <v>801</v>
      </c>
      <c r="E60" s="91" t="s">
        <v>83</v>
      </c>
      <c r="F60" s="90" t="s">
        <v>802</v>
      </c>
      <c r="G60" s="91" t="s">
        <v>100</v>
      </c>
      <c r="H60" s="28">
        <v>54100</v>
      </c>
      <c r="I60" s="28" t="s">
        <v>478</v>
      </c>
      <c r="J60" s="28" t="s">
        <v>69</v>
      </c>
      <c r="K60" s="90" t="s">
        <v>69</v>
      </c>
      <c r="L60" s="92" t="s">
        <v>69</v>
      </c>
      <c r="M60" s="28" t="s">
        <v>260</v>
      </c>
      <c r="N60" s="93" t="s">
        <v>803</v>
      </c>
      <c r="O60" s="93" t="s">
        <v>802</v>
      </c>
      <c r="P60" s="93" t="s">
        <v>74</v>
      </c>
      <c r="Q60" s="93" t="s">
        <v>80</v>
      </c>
      <c r="R60" s="93" t="s">
        <v>80</v>
      </c>
      <c r="S60" s="93" t="s">
        <v>80</v>
      </c>
      <c r="T60" s="93" t="s">
        <v>80</v>
      </c>
      <c r="U60" s="99">
        <v>2029</v>
      </c>
      <c r="V60" s="93" t="s">
        <v>145</v>
      </c>
      <c r="W60" s="177">
        <v>0</v>
      </c>
      <c r="X60" s="177">
        <v>0</v>
      </c>
      <c r="Y60" s="177">
        <v>0</v>
      </c>
      <c r="Z60" s="177">
        <v>0</v>
      </c>
      <c r="AA60" s="179">
        <v>0</v>
      </c>
      <c r="AB60" s="76" t="s">
        <v>69</v>
      </c>
      <c r="AC60" s="179">
        <v>0</v>
      </c>
      <c r="AD60" s="76" t="s">
        <v>69</v>
      </c>
      <c r="AE60" s="179">
        <v>0</v>
      </c>
      <c r="AF60" s="183">
        <v>0</v>
      </c>
      <c r="AG60" s="77" t="s">
        <v>69</v>
      </c>
      <c r="AH60" s="183">
        <v>10000</v>
      </c>
      <c r="AI60" s="77" t="s">
        <v>804</v>
      </c>
      <c r="AJ60" s="183">
        <v>500</v>
      </c>
      <c r="AK60" s="187">
        <v>0</v>
      </c>
      <c r="AL60" s="78" t="s">
        <v>69</v>
      </c>
      <c r="AM60" s="187">
        <v>20000</v>
      </c>
      <c r="AN60" s="78" t="s">
        <v>477</v>
      </c>
      <c r="AO60" s="187">
        <v>1000</v>
      </c>
      <c r="AP60" s="191">
        <v>0</v>
      </c>
      <c r="AQ60" s="94" t="s">
        <v>69</v>
      </c>
      <c r="AR60" s="191">
        <v>200000</v>
      </c>
      <c r="AS60" s="108" t="s">
        <v>752</v>
      </c>
      <c r="AT60" s="192">
        <v>10000</v>
      </c>
      <c r="AU60" s="193">
        <v>0</v>
      </c>
      <c r="AV60" s="109" t="s">
        <v>69</v>
      </c>
      <c r="AW60" s="193">
        <v>400000</v>
      </c>
      <c r="AX60" s="109" t="s">
        <v>518</v>
      </c>
      <c r="AY60" s="177">
        <f t="shared" si="0"/>
        <v>0</v>
      </c>
      <c r="AZ60" s="177">
        <f t="shared" si="1"/>
        <v>641500</v>
      </c>
      <c r="BA60" s="93" t="s">
        <v>74</v>
      </c>
      <c r="BB60" s="177">
        <v>0</v>
      </c>
      <c r="BC60" s="177">
        <v>0</v>
      </c>
      <c r="BD60" s="177">
        <v>0</v>
      </c>
      <c r="BE60" s="177">
        <v>0</v>
      </c>
      <c r="BF60" s="177">
        <v>0</v>
      </c>
      <c r="BG60" s="177">
        <v>0</v>
      </c>
    </row>
    <row r="61" spans="1:60" s="89" customFormat="1" x14ac:dyDescent="0.25">
      <c r="A61" s="28" t="s">
        <v>84</v>
      </c>
      <c r="B61" s="90">
        <v>5</v>
      </c>
      <c r="C61" s="90">
        <v>1</v>
      </c>
      <c r="D61" s="28" t="s">
        <v>1295</v>
      </c>
      <c r="E61" s="91" t="s">
        <v>145</v>
      </c>
      <c r="F61" s="90" t="s">
        <v>1296</v>
      </c>
      <c r="G61" s="91" t="s">
        <v>100</v>
      </c>
      <c r="H61" s="28">
        <v>51103</v>
      </c>
      <c r="I61" s="28" t="s">
        <v>1275</v>
      </c>
      <c r="J61" s="28" t="s">
        <v>69</v>
      </c>
      <c r="K61" s="90" t="s">
        <v>69</v>
      </c>
      <c r="L61" s="92" t="s">
        <v>69</v>
      </c>
      <c r="M61" s="28" t="s">
        <v>1276</v>
      </c>
      <c r="N61" s="93" t="s">
        <v>1297</v>
      </c>
      <c r="O61" s="93" t="s">
        <v>1296</v>
      </c>
      <c r="P61" s="93" t="s">
        <v>74</v>
      </c>
      <c r="Q61" s="93" t="s">
        <v>80</v>
      </c>
      <c r="R61" s="93" t="s">
        <v>80</v>
      </c>
      <c r="S61" s="93" t="s">
        <v>80</v>
      </c>
      <c r="T61" s="93" t="s">
        <v>80</v>
      </c>
      <c r="U61" s="99" t="s">
        <v>80</v>
      </c>
      <c r="V61" s="93" t="s">
        <v>74</v>
      </c>
      <c r="W61" s="177">
        <v>0</v>
      </c>
      <c r="X61" s="177">
        <v>0</v>
      </c>
      <c r="Y61" s="177">
        <v>0</v>
      </c>
      <c r="Z61" s="177">
        <v>0</v>
      </c>
      <c r="AA61" s="179">
        <v>0</v>
      </c>
      <c r="AB61" s="76" t="s">
        <v>69</v>
      </c>
      <c r="AC61" s="179">
        <v>98700</v>
      </c>
      <c r="AD61" s="76" t="s">
        <v>1504</v>
      </c>
      <c r="AE61" s="179">
        <v>0</v>
      </c>
      <c r="AF61" s="183">
        <v>0</v>
      </c>
      <c r="AG61" s="77" t="s">
        <v>69</v>
      </c>
      <c r="AH61" s="183">
        <v>0</v>
      </c>
      <c r="AI61" s="77" t="s">
        <v>69</v>
      </c>
      <c r="AJ61" s="183">
        <v>0</v>
      </c>
      <c r="AK61" s="187">
        <v>0</v>
      </c>
      <c r="AL61" s="78" t="s">
        <v>69</v>
      </c>
      <c r="AM61" s="187">
        <v>0</v>
      </c>
      <c r="AN61" s="78" t="s">
        <v>69</v>
      </c>
      <c r="AO61" s="187">
        <v>0</v>
      </c>
      <c r="AP61" s="191">
        <v>0</v>
      </c>
      <c r="AQ61" s="94" t="s">
        <v>69</v>
      </c>
      <c r="AR61" s="191">
        <v>0</v>
      </c>
      <c r="AS61" s="108" t="s">
        <v>69</v>
      </c>
      <c r="AT61" s="192">
        <v>0</v>
      </c>
      <c r="AU61" s="193">
        <v>0</v>
      </c>
      <c r="AV61" s="109" t="s">
        <v>69</v>
      </c>
      <c r="AW61" s="193">
        <v>0</v>
      </c>
      <c r="AX61" s="109" t="s">
        <v>69</v>
      </c>
      <c r="AY61" s="177">
        <f t="shared" si="0"/>
        <v>0</v>
      </c>
      <c r="AZ61" s="177">
        <f t="shared" si="1"/>
        <v>98700</v>
      </c>
      <c r="BA61" s="93" t="s">
        <v>74</v>
      </c>
      <c r="BB61" s="177">
        <v>0</v>
      </c>
      <c r="BC61" s="177">
        <v>0</v>
      </c>
      <c r="BD61" s="177">
        <v>0</v>
      </c>
      <c r="BE61" s="177">
        <v>0</v>
      </c>
      <c r="BF61" s="177">
        <v>0</v>
      </c>
      <c r="BG61" s="177">
        <v>0</v>
      </c>
    </row>
    <row r="62" spans="1:60" s="89" customFormat="1" ht="31.5" x14ac:dyDescent="0.25">
      <c r="A62" s="28" t="s">
        <v>84</v>
      </c>
      <c r="B62" s="90">
        <v>5</v>
      </c>
      <c r="C62" s="90">
        <v>1</v>
      </c>
      <c r="D62" s="28" t="s">
        <v>1298</v>
      </c>
      <c r="E62" s="91" t="s">
        <v>145</v>
      </c>
      <c r="F62" s="90" t="s">
        <v>1299</v>
      </c>
      <c r="G62" s="91" t="s">
        <v>100</v>
      </c>
      <c r="H62" s="28">
        <v>51103</v>
      </c>
      <c r="I62" s="28" t="s">
        <v>1275</v>
      </c>
      <c r="J62" s="28" t="s">
        <v>69</v>
      </c>
      <c r="K62" s="90" t="s">
        <v>69</v>
      </c>
      <c r="L62" s="92" t="s">
        <v>69</v>
      </c>
      <c r="M62" s="28" t="s">
        <v>1276</v>
      </c>
      <c r="N62" s="93" t="s">
        <v>1300</v>
      </c>
      <c r="O62" s="93" t="s">
        <v>1301</v>
      </c>
      <c r="P62" s="93" t="s">
        <v>74</v>
      </c>
      <c r="Q62" s="93" t="s">
        <v>80</v>
      </c>
      <c r="R62" s="93" t="s">
        <v>80</v>
      </c>
      <c r="S62" s="93" t="s">
        <v>80</v>
      </c>
      <c r="T62" s="93" t="s">
        <v>80</v>
      </c>
      <c r="U62" s="99" t="s">
        <v>80</v>
      </c>
      <c r="V62" s="93" t="s">
        <v>74</v>
      </c>
      <c r="W62" s="177">
        <v>0</v>
      </c>
      <c r="X62" s="177">
        <v>15000</v>
      </c>
      <c r="Y62" s="177">
        <v>0</v>
      </c>
      <c r="Z62" s="177">
        <v>0</v>
      </c>
      <c r="AA62" s="179">
        <v>0</v>
      </c>
      <c r="AB62" s="76" t="s">
        <v>69</v>
      </c>
      <c r="AC62" s="179">
        <v>11100</v>
      </c>
      <c r="AD62" s="76" t="s">
        <v>1302</v>
      </c>
      <c r="AE62" s="179">
        <v>0</v>
      </c>
      <c r="AF62" s="183" t="s">
        <v>1303</v>
      </c>
      <c r="AG62" s="77" t="s">
        <v>69</v>
      </c>
      <c r="AH62" s="183">
        <v>0</v>
      </c>
      <c r="AI62" s="77" t="s">
        <v>69</v>
      </c>
      <c r="AJ62" s="183">
        <v>0</v>
      </c>
      <c r="AK62" s="187">
        <v>0</v>
      </c>
      <c r="AL62" s="78" t="s">
        <v>69</v>
      </c>
      <c r="AM62" s="187">
        <v>0</v>
      </c>
      <c r="AN62" s="78" t="s">
        <v>69</v>
      </c>
      <c r="AO62" s="187">
        <v>0</v>
      </c>
      <c r="AP62" s="191">
        <v>0</v>
      </c>
      <c r="AQ62" s="94" t="s">
        <v>69</v>
      </c>
      <c r="AR62" s="191">
        <v>0</v>
      </c>
      <c r="AS62" s="108" t="s">
        <v>69</v>
      </c>
      <c r="AT62" s="192">
        <v>0</v>
      </c>
      <c r="AU62" s="193">
        <v>0</v>
      </c>
      <c r="AV62" s="109" t="s">
        <v>69</v>
      </c>
      <c r="AW62" s="193">
        <v>0</v>
      </c>
      <c r="AX62" s="109" t="s">
        <v>69</v>
      </c>
      <c r="AY62" s="177">
        <f t="shared" si="0"/>
        <v>0</v>
      </c>
      <c r="AZ62" s="177">
        <f t="shared" si="1"/>
        <v>26100</v>
      </c>
      <c r="BA62" s="93" t="s">
        <v>74</v>
      </c>
      <c r="BB62" s="177">
        <v>0</v>
      </c>
      <c r="BC62" s="177">
        <v>0</v>
      </c>
      <c r="BD62" s="177">
        <v>0</v>
      </c>
      <c r="BE62" s="177">
        <v>0</v>
      </c>
      <c r="BF62" s="177">
        <v>0</v>
      </c>
      <c r="BG62" s="177">
        <v>0</v>
      </c>
    </row>
    <row r="63" spans="1:60" s="89" customFormat="1" x14ac:dyDescent="0.25">
      <c r="A63" s="28" t="s">
        <v>84</v>
      </c>
      <c r="B63" s="90">
        <v>5</v>
      </c>
      <c r="C63" s="90">
        <v>1</v>
      </c>
      <c r="D63" s="28" t="s">
        <v>1309</v>
      </c>
      <c r="E63" s="91" t="s">
        <v>145</v>
      </c>
      <c r="F63" s="90" t="s">
        <v>1311</v>
      </c>
      <c r="G63" s="91" t="s">
        <v>100</v>
      </c>
      <c r="H63" s="28">
        <v>51103</v>
      </c>
      <c r="I63" s="28" t="s">
        <v>1275</v>
      </c>
      <c r="J63" s="28" t="s">
        <v>69</v>
      </c>
      <c r="K63" s="90" t="s">
        <v>69</v>
      </c>
      <c r="L63" s="92" t="s">
        <v>69</v>
      </c>
      <c r="M63" s="28" t="s">
        <v>1292</v>
      </c>
      <c r="N63" s="93" t="s">
        <v>1310</v>
      </c>
      <c r="O63" s="93" t="s">
        <v>1311</v>
      </c>
      <c r="P63" s="93" t="s">
        <v>74</v>
      </c>
      <c r="Q63" s="93" t="s">
        <v>80</v>
      </c>
      <c r="R63" s="93" t="s">
        <v>80</v>
      </c>
      <c r="S63" s="93" t="s">
        <v>80</v>
      </c>
      <c r="T63" s="93" t="s">
        <v>80</v>
      </c>
      <c r="U63" s="99">
        <v>2030</v>
      </c>
      <c r="V63" s="93" t="s">
        <v>74</v>
      </c>
      <c r="W63" s="177">
        <v>0</v>
      </c>
      <c r="X63" s="177">
        <v>0</v>
      </c>
      <c r="Y63" s="177">
        <v>0</v>
      </c>
      <c r="Z63" s="177">
        <v>0</v>
      </c>
      <c r="AA63" s="179">
        <v>0</v>
      </c>
      <c r="AB63" s="76" t="s">
        <v>69</v>
      </c>
      <c r="AC63" s="179">
        <v>0</v>
      </c>
      <c r="AD63" s="76" t="s">
        <v>69</v>
      </c>
      <c r="AE63" s="179">
        <v>0</v>
      </c>
      <c r="AF63" s="183">
        <v>0</v>
      </c>
      <c r="AG63" s="77" t="s">
        <v>69</v>
      </c>
      <c r="AH63" s="183">
        <v>0</v>
      </c>
      <c r="AI63" s="77" t="s">
        <v>69</v>
      </c>
      <c r="AJ63" s="183">
        <v>0</v>
      </c>
      <c r="AK63" s="187">
        <v>0</v>
      </c>
      <c r="AL63" s="78" t="s">
        <v>69</v>
      </c>
      <c r="AM63" s="187">
        <v>0</v>
      </c>
      <c r="AN63" s="78" t="s">
        <v>69</v>
      </c>
      <c r="AO63" s="187">
        <v>0</v>
      </c>
      <c r="AP63" s="191">
        <v>0</v>
      </c>
      <c r="AQ63" s="94" t="s">
        <v>69</v>
      </c>
      <c r="AR63" s="191">
        <v>200000</v>
      </c>
      <c r="AS63" s="108" t="s">
        <v>1312</v>
      </c>
      <c r="AT63" s="192">
        <v>0</v>
      </c>
      <c r="AU63" s="193">
        <v>0</v>
      </c>
      <c r="AV63" s="109" t="s">
        <v>69</v>
      </c>
      <c r="AW63" s="193">
        <v>0</v>
      </c>
      <c r="AX63" s="109" t="s">
        <v>69</v>
      </c>
      <c r="AY63" s="177">
        <f t="shared" si="0"/>
        <v>0</v>
      </c>
      <c r="AZ63" s="177">
        <f t="shared" si="1"/>
        <v>200000</v>
      </c>
      <c r="BA63" s="93" t="s">
        <v>74</v>
      </c>
      <c r="BB63" s="177">
        <v>0</v>
      </c>
      <c r="BC63" s="177">
        <v>0</v>
      </c>
      <c r="BD63" s="177">
        <v>0</v>
      </c>
      <c r="BE63" s="177">
        <v>0</v>
      </c>
      <c r="BF63" s="177">
        <v>0</v>
      </c>
      <c r="BG63" s="177">
        <v>0</v>
      </c>
    </row>
    <row r="64" spans="1:60" s="89" customFormat="1" ht="31.5" x14ac:dyDescent="0.25">
      <c r="A64" s="28" t="s">
        <v>84</v>
      </c>
      <c r="B64" s="90">
        <v>5</v>
      </c>
      <c r="C64" s="90">
        <v>1</v>
      </c>
      <c r="D64" s="28" t="s">
        <v>1315</v>
      </c>
      <c r="E64" s="91" t="s">
        <v>145</v>
      </c>
      <c r="F64" s="90" t="s">
        <v>1316</v>
      </c>
      <c r="G64" s="91" t="s">
        <v>100</v>
      </c>
      <c r="H64" s="28">
        <v>51103</v>
      </c>
      <c r="I64" s="28" t="s">
        <v>1275</v>
      </c>
      <c r="J64" s="28" t="s">
        <v>69</v>
      </c>
      <c r="K64" s="90" t="s">
        <v>69</v>
      </c>
      <c r="L64" s="92" t="s">
        <v>69</v>
      </c>
      <c r="M64" s="28" t="s">
        <v>1292</v>
      </c>
      <c r="N64" s="93" t="s">
        <v>1317</v>
      </c>
      <c r="O64" s="93" t="s">
        <v>1318</v>
      </c>
      <c r="P64" s="93" t="s">
        <v>74</v>
      </c>
      <c r="Q64" s="93" t="s">
        <v>80</v>
      </c>
      <c r="R64" s="93" t="s">
        <v>80</v>
      </c>
      <c r="S64" s="93">
        <v>9</v>
      </c>
      <c r="T64" s="93" t="s">
        <v>80</v>
      </c>
      <c r="U64" s="99" t="s">
        <v>80</v>
      </c>
      <c r="V64" s="93" t="s">
        <v>74</v>
      </c>
      <c r="W64" s="177">
        <v>0</v>
      </c>
      <c r="X64" s="177">
        <v>0</v>
      </c>
      <c r="Y64" s="177">
        <v>0</v>
      </c>
      <c r="Z64" s="177">
        <v>0</v>
      </c>
      <c r="AA64" s="179">
        <v>0</v>
      </c>
      <c r="AB64" s="76" t="s">
        <v>69</v>
      </c>
      <c r="AC64" s="179">
        <v>300000</v>
      </c>
      <c r="AD64" s="76" t="s">
        <v>1312</v>
      </c>
      <c r="AE64" s="179">
        <v>0</v>
      </c>
      <c r="AF64" s="183" t="s">
        <v>1303</v>
      </c>
      <c r="AG64" s="77" t="s">
        <v>69</v>
      </c>
      <c r="AH64" s="183">
        <v>50000</v>
      </c>
      <c r="AI64" s="77" t="s">
        <v>1312</v>
      </c>
      <c r="AJ64" s="183">
        <v>0</v>
      </c>
      <c r="AK64" s="187">
        <v>0</v>
      </c>
      <c r="AL64" s="78" t="s">
        <v>69</v>
      </c>
      <c r="AM64" s="187">
        <v>0</v>
      </c>
      <c r="AN64" s="78" t="s">
        <v>69</v>
      </c>
      <c r="AO64" s="187">
        <v>0</v>
      </c>
      <c r="AP64" s="191">
        <v>0</v>
      </c>
      <c r="AQ64" s="94" t="s">
        <v>69</v>
      </c>
      <c r="AR64" s="191">
        <v>0</v>
      </c>
      <c r="AS64" s="108" t="s">
        <v>69</v>
      </c>
      <c r="AT64" s="192">
        <v>0</v>
      </c>
      <c r="AU64" s="193">
        <v>0</v>
      </c>
      <c r="AV64" s="109" t="s">
        <v>69</v>
      </c>
      <c r="AW64" s="193">
        <v>0</v>
      </c>
      <c r="AX64" s="109" t="s">
        <v>69</v>
      </c>
      <c r="AY64" s="177">
        <f t="shared" si="0"/>
        <v>0</v>
      </c>
      <c r="AZ64" s="177">
        <f t="shared" si="1"/>
        <v>350000</v>
      </c>
      <c r="BA64" s="93" t="s">
        <v>74</v>
      </c>
      <c r="BB64" s="177">
        <v>0</v>
      </c>
      <c r="BC64" s="177">
        <v>0</v>
      </c>
      <c r="BD64" s="177">
        <v>0</v>
      </c>
      <c r="BE64" s="177">
        <v>0</v>
      </c>
      <c r="BF64" s="177">
        <v>0</v>
      </c>
      <c r="BG64" s="177">
        <v>0</v>
      </c>
    </row>
    <row r="65" spans="1:60" s="89" customFormat="1" x14ac:dyDescent="0.25">
      <c r="A65" s="28" t="s">
        <v>84</v>
      </c>
      <c r="B65" s="90">
        <v>5</v>
      </c>
      <c r="C65" s="90">
        <v>1</v>
      </c>
      <c r="D65" s="28" t="s">
        <v>1323</v>
      </c>
      <c r="E65" s="91" t="s">
        <v>145</v>
      </c>
      <c r="F65" s="90" t="s">
        <v>1324</v>
      </c>
      <c r="G65" s="91" t="s">
        <v>100</v>
      </c>
      <c r="H65" s="28">
        <v>51103</v>
      </c>
      <c r="I65" s="28" t="s">
        <v>1275</v>
      </c>
      <c r="J65" s="28" t="s">
        <v>69</v>
      </c>
      <c r="K65" s="90" t="s">
        <v>69</v>
      </c>
      <c r="L65" s="92" t="s">
        <v>69</v>
      </c>
      <c r="M65" s="28" t="s">
        <v>1292</v>
      </c>
      <c r="N65" s="93" t="s">
        <v>1325</v>
      </c>
      <c r="O65" s="93" t="s">
        <v>1324</v>
      </c>
      <c r="P65" s="93" t="s">
        <v>74</v>
      </c>
      <c r="Q65" s="93">
        <v>11</v>
      </c>
      <c r="R65" s="93" t="s">
        <v>80</v>
      </c>
      <c r="S65" s="93" t="s">
        <v>80</v>
      </c>
      <c r="T65" s="93" t="s">
        <v>80</v>
      </c>
      <c r="U65" s="99" t="s">
        <v>80</v>
      </c>
      <c r="V65" s="93" t="s">
        <v>74</v>
      </c>
      <c r="W65" s="177">
        <v>0</v>
      </c>
      <c r="X65" s="177">
        <v>0</v>
      </c>
      <c r="Y65" s="177">
        <v>0</v>
      </c>
      <c r="Z65" s="177">
        <v>0</v>
      </c>
      <c r="AA65" s="179">
        <v>0</v>
      </c>
      <c r="AB65" s="76" t="s">
        <v>69</v>
      </c>
      <c r="AC65" s="179">
        <v>100000</v>
      </c>
      <c r="AD65" s="76" t="s">
        <v>1312</v>
      </c>
      <c r="AE65" s="179">
        <v>0</v>
      </c>
      <c r="AF65" s="183" t="s">
        <v>1303</v>
      </c>
      <c r="AG65" s="77" t="s">
        <v>69</v>
      </c>
      <c r="AH65" s="183">
        <v>0</v>
      </c>
      <c r="AI65" s="77" t="s">
        <v>69</v>
      </c>
      <c r="AJ65" s="183">
        <v>0</v>
      </c>
      <c r="AK65" s="187">
        <v>0</v>
      </c>
      <c r="AL65" s="78" t="s">
        <v>69</v>
      </c>
      <c r="AM65" s="187">
        <v>0</v>
      </c>
      <c r="AN65" s="78" t="s">
        <v>69</v>
      </c>
      <c r="AO65" s="187">
        <v>0</v>
      </c>
      <c r="AP65" s="191">
        <v>0</v>
      </c>
      <c r="AQ65" s="94" t="s">
        <v>69</v>
      </c>
      <c r="AR65" s="191">
        <v>0</v>
      </c>
      <c r="AS65" s="108" t="s">
        <v>69</v>
      </c>
      <c r="AT65" s="192">
        <v>0</v>
      </c>
      <c r="AU65" s="193">
        <v>0</v>
      </c>
      <c r="AV65" s="109" t="s">
        <v>69</v>
      </c>
      <c r="AW65" s="193">
        <v>0</v>
      </c>
      <c r="AX65" s="109" t="s">
        <v>69</v>
      </c>
      <c r="AY65" s="177">
        <f t="shared" si="0"/>
        <v>0</v>
      </c>
      <c r="AZ65" s="177">
        <f t="shared" si="1"/>
        <v>100000</v>
      </c>
      <c r="BA65" s="93" t="s">
        <v>74</v>
      </c>
      <c r="BB65" s="177">
        <v>0</v>
      </c>
      <c r="BC65" s="177">
        <v>0</v>
      </c>
      <c r="BD65" s="177">
        <v>0</v>
      </c>
      <c r="BE65" s="177">
        <v>0</v>
      </c>
      <c r="BF65" s="177">
        <v>0</v>
      </c>
      <c r="BG65" s="177">
        <v>0</v>
      </c>
    </row>
    <row r="66" spans="1:60" s="89" customFormat="1" ht="31.5" x14ac:dyDescent="0.25">
      <c r="A66" s="28" t="s">
        <v>84</v>
      </c>
      <c r="B66" s="90">
        <v>5</v>
      </c>
      <c r="C66" s="90">
        <v>1</v>
      </c>
      <c r="D66" s="28" t="s">
        <v>1326</v>
      </c>
      <c r="E66" s="91" t="s">
        <v>145</v>
      </c>
      <c r="F66" s="90" t="s">
        <v>1327</v>
      </c>
      <c r="G66" s="91" t="s">
        <v>100</v>
      </c>
      <c r="H66" s="28">
        <v>51103</v>
      </c>
      <c r="I66" s="28" t="s">
        <v>1275</v>
      </c>
      <c r="J66" s="28" t="s">
        <v>69</v>
      </c>
      <c r="K66" s="90" t="s">
        <v>69</v>
      </c>
      <c r="L66" s="92" t="s">
        <v>69</v>
      </c>
      <c r="M66" s="28" t="s">
        <v>1292</v>
      </c>
      <c r="N66" s="93" t="s">
        <v>1328</v>
      </c>
      <c r="O66" s="93" t="s">
        <v>1329</v>
      </c>
      <c r="P66" s="93" t="s">
        <v>74</v>
      </c>
      <c r="Q66" s="93" t="s">
        <v>80</v>
      </c>
      <c r="R66" s="93" t="s">
        <v>80</v>
      </c>
      <c r="S66" s="93" t="s">
        <v>80</v>
      </c>
      <c r="T66" s="93">
        <v>6</v>
      </c>
      <c r="U66" s="99" t="s">
        <v>80</v>
      </c>
      <c r="V66" s="93" t="s">
        <v>74</v>
      </c>
      <c r="W66" s="177">
        <v>0</v>
      </c>
      <c r="X66" s="177">
        <v>0</v>
      </c>
      <c r="Y66" s="177">
        <v>0</v>
      </c>
      <c r="Z66" s="177">
        <v>0</v>
      </c>
      <c r="AA66" s="179">
        <v>0</v>
      </c>
      <c r="AB66" s="76" t="s">
        <v>69</v>
      </c>
      <c r="AC66" s="179">
        <v>0</v>
      </c>
      <c r="AD66" s="76" t="s">
        <v>69</v>
      </c>
      <c r="AE66" s="179">
        <v>0</v>
      </c>
      <c r="AF66" s="183" t="s">
        <v>1303</v>
      </c>
      <c r="AG66" s="77" t="s">
        <v>69</v>
      </c>
      <c r="AH66" s="183">
        <v>400000</v>
      </c>
      <c r="AI66" s="77" t="s">
        <v>1312</v>
      </c>
      <c r="AJ66" s="183">
        <v>0</v>
      </c>
      <c r="AK66" s="187">
        <v>0</v>
      </c>
      <c r="AL66" s="78" t="s">
        <v>69</v>
      </c>
      <c r="AM66" s="187">
        <v>200000</v>
      </c>
      <c r="AN66" s="78" t="s">
        <v>1312</v>
      </c>
      <c r="AO66" s="187">
        <v>0</v>
      </c>
      <c r="AP66" s="191">
        <v>0</v>
      </c>
      <c r="AQ66" s="94" t="s">
        <v>69</v>
      </c>
      <c r="AR66" s="191">
        <v>0</v>
      </c>
      <c r="AS66" s="108" t="s">
        <v>69</v>
      </c>
      <c r="AT66" s="192">
        <v>0</v>
      </c>
      <c r="AU66" s="193">
        <v>0</v>
      </c>
      <c r="AV66" s="109" t="s">
        <v>69</v>
      </c>
      <c r="AW66" s="193">
        <v>0</v>
      </c>
      <c r="AX66" s="109" t="s">
        <v>69</v>
      </c>
      <c r="AY66" s="177">
        <f t="shared" si="0"/>
        <v>0</v>
      </c>
      <c r="AZ66" s="177">
        <f t="shared" si="1"/>
        <v>600000</v>
      </c>
      <c r="BA66" s="93" t="s">
        <v>74</v>
      </c>
      <c r="BB66" s="177">
        <v>0</v>
      </c>
      <c r="BC66" s="177">
        <v>0</v>
      </c>
      <c r="BD66" s="177">
        <v>0</v>
      </c>
      <c r="BE66" s="177">
        <v>0</v>
      </c>
      <c r="BF66" s="177">
        <v>0</v>
      </c>
      <c r="BG66" s="177">
        <v>0</v>
      </c>
    </row>
    <row r="67" spans="1:60" s="89" customFormat="1" ht="31.5" x14ac:dyDescent="0.25">
      <c r="A67" s="28" t="s">
        <v>84</v>
      </c>
      <c r="B67" s="90">
        <v>5</v>
      </c>
      <c r="C67" s="90">
        <v>1</v>
      </c>
      <c r="D67" s="28" t="s">
        <v>1330</v>
      </c>
      <c r="E67" s="91" t="s">
        <v>145</v>
      </c>
      <c r="F67" s="90" t="s">
        <v>1331</v>
      </c>
      <c r="G67" s="91" t="s">
        <v>100</v>
      </c>
      <c r="H67" s="28">
        <v>51103</v>
      </c>
      <c r="I67" s="28" t="s">
        <v>1275</v>
      </c>
      <c r="J67" s="28" t="s">
        <v>69</v>
      </c>
      <c r="K67" s="90" t="s">
        <v>69</v>
      </c>
      <c r="L67" s="92" t="s">
        <v>69</v>
      </c>
      <c r="M67" s="28" t="s">
        <v>1292</v>
      </c>
      <c r="N67" s="93" t="s">
        <v>1332</v>
      </c>
      <c r="O67" s="93" t="s">
        <v>1333</v>
      </c>
      <c r="P67" s="93" t="s">
        <v>74</v>
      </c>
      <c r="Q67" s="93" t="s">
        <v>80</v>
      </c>
      <c r="R67" s="93" t="s">
        <v>80</v>
      </c>
      <c r="S67" s="93">
        <v>6</v>
      </c>
      <c r="T67" s="93" t="s">
        <v>80</v>
      </c>
      <c r="U67" s="99" t="s">
        <v>80</v>
      </c>
      <c r="V67" s="93" t="s">
        <v>74</v>
      </c>
      <c r="W67" s="177">
        <v>0</v>
      </c>
      <c r="X67" s="177">
        <v>0</v>
      </c>
      <c r="Y67" s="177">
        <v>0</v>
      </c>
      <c r="Z67" s="177">
        <v>0</v>
      </c>
      <c r="AA67" s="179">
        <v>0</v>
      </c>
      <c r="AB67" s="76" t="s">
        <v>69</v>
      </c>
      <c r="AC67" s="179">
        <v>0</v>
      </c>
      <c r="AD67" s="76" t="s">
        <v>69</v>
      </c>
      <c r="AE67" s="179">
        <v>0</v>
      </c>
      <c r="AF67" s="183" t="s">
        <v>1303</v>
      </c>
      <c r="AG67" s="77" t="s">
        <v>69</v>
      </c>
      <c r="AH67" s="183">
        <v>200000</v>
      </c>
      <c r="AI67" s="77" t="s">
        <v>1312</v>
      </c>
      <c r="AJ67" s="183">
        <v>0</v>
      </c>
      <c r="AK67" s="187">
        <v>0</v>
      </c>
      <c r="AL67" s="78" t="s">
        <v>69</v>
      </c>
      <c r="AM67" s="187">
        <v>0</v>
      </c>
      <c r="AN67" s="78" t="s">
        <v>69</v>
      </c>
      <c r="AO67" s="187">
        <v>0</v>
      </c>
      <c r="AP67" s="191">
        <v>0</v>
      </c>
      <c r="AQ67" s="94" t="s">
        <v>69</v>
      </c>
      <c r="AR67" s="191">
        <v>0</v>
      </c>
      <c r="AS67" s="108" t="s">
        <v>69</v>
      </c>
      <c r="AT67" s="192">
        <v>0</v>
      </c>
      <c r="AU67" s="193">
        <v>0</v>
      </c>
      <c r="AV67" s="109" t="s">
        <v>69</v>
      </c>
      <c r="AW67" s="193">
        <v>0</v>
      </c>
      <c r="AX67" s="109" t="s">
        <v>69</v>
      </c>
      <c r="AY67" s="177">
        <f t="shared" si="0"/>
        <v>0</v>
      </c>
      <c r="AZ67" s="177">
        <f t="shared" si="1"/>
        <v>200000</v>
      </c>
      <c r="BA67" s="93" t="s">
        <v>74</v>
      </c>
      <c r="BB67" s="177">
        <v>0</v>
      </c>
      <c r="BC67" s="177">
        <v>0</v>
      </c>
      <c r="BD67" s="177">
        <v>0</v>
      </c>
      <c r="BE67" s="177">
        <v>0</v>
      </c>
      <c r="BF67" s="177">
        <v>0</v>
      </c>
      <c r="BG67" s="177">
        <v>0</v>
      </c>
    </row>
    <row r="68" spans="1:60" s="89" customFormat="1" ht="31.5" x14ac:dyDescent="0.25">
      <c r="A68" s="28" t="s">
        <v>84</v>
      </c>
      <c r="B68" s="90">
        <v>5</v>
      </c>
      <c r="C68" s="90">
        <v>1</v>
      </c>
      <c r="D68" s="28" t="s">
        <v>1334</v>
      </c>
      <c r="E68" s="91" t="s">
        <v>145</v>
      </c>
      <c r="F68" s="90" t="s">
        <v>1335</v>
      </c>
      <c r="G68" s="91" t="s">
        <v>100</v>
      </c>
      <c r="H68" s="28">
        <v>51103</v>
      </c>
      <c r="I68" s="28" t="s">
        <v>1275</v>
      </c>
      <c r="J68" s="28" t="s">
        <v>69</v>
      </c>
      <c r="K68" s="90" t="s">
        <v>69</v>
      </c>
      <c r="L68" s="92" t="s">
        <v>69</v>
      </c>
      <c r="M68" s="28" t="s">
        <v>1276</v>
      </c>
      <c r="N68" s="93" t="s">
        <v>1336</v>
      </c>
      <c r="O68" s="93" t="s">
        <v>1337</v>
      </c>
      <c r="P68" s="93" t="s">
        <v>74</v>
      </c>
      <c r="Q68" s="93" t="s">
        <v>80</v>
      </c>
      <c r="R68" s="93" t="s">
        <v>80</v>
      </c>
      <c r="S68" s="93" t="s">
        <v>80</v>
      </c>
      <c r="T68" s="93" t="s">
        <v>80</v>
      </c>
      <c r="U68" s="99" t="s">
        <v>80</v>
      </c>
      <c r="V68" s="93" t="s">
        <v>74</v>
      </c>
      <c r="W68" s="177">
        <v>0</v>
      </c>
      <c r="X68" s="177">
        <v>0</v>
      </c>
      <c r="Y68" s="177">
        <v>0</v>
      </c>
      <c r="Z68" s="177">
        <v>29800</v>
      </c>
      <c r="AA68" s="179">
        <v>0</v>
      </c>
      <c r="AB68" s="76" t="s">
        <v>69</v>
      </c>
      <c r="AC68" s="179">
        <v>0</v>
      </c>
      <c r="AD68" s="76" t="s">
        <v>69</v>
      </c>
      <c r="AE68" s="179">
        <v>0</v>
      </c>
      <c r="AF68" s="183" t="s">
        <v>1303</v>
      </c>
      <c r="AG68" s="77" t="s">
        <v>69</v>
      </c>
      <c r="AH68" s="183">
        <v>29800</v>
      </c>
      <c r="AI68" s="77" t="s">
        <v>1312</v>
      </c>
      <c r="AJ68" s="183">
        <v>0</v>
      </c>
      <c r="AK68" s="187">
        <v>0</v>
      </c>
      <c r="AL68" s="78" t="s">
        <v>69</v>
      </c>
      <c r="AM68" s="187">
        <v>0</v>
      </c>
      <c r="AN68" s="78" t="s">
        <v>69</v>
      </c>
      <c r="AO68" s="187">
        <v>0</v>
      </c>
      <c r="AP68" s="191">
        <v>0</v>
      </c>
      <c r="AQ68" s="94" t="s">
        <v>69</v>
      </c>
      <c r="AR68" s="191">
        <v>0</v>
      </c>
      <c r="AS68" s="108" t="s">
        <v>69</v>
      </c>
      <c r="AT68" s="192">
        <v>0</v>
      </c>
      <c r="AU68" s="193">
        <v>0</v>
      </c>
      <c r="AV68" s="109" t="s">
        <v>69</v>
      </c>
      <c r="AW68" s="193">
        <v>0</v>
      </c>
      <c r="AX68" s="109" t="s">
        <v>69</v>
      </c>
      <c r="AY68" s="177">
        <f t="shared" si="0"/>
        <v>0</v>
      </c>
      <c r="AZ68" s="177">
        <f t="shared" si="1"/>
        <v>59600</v>
      </c>
      <c r="BA68" s="93" t="s">
        <v>74</v>
      </c>
      <c r="BB68" s="177">
        <v>0</v>
      </c>
      <c r="BC68" s="177">
        <v>0</v>
      </c>
      <c r="BD68" s="177">
        <v>0</v>
      </c>
      <c r="BE68" s="177">
        <v>0</v>
      </c>
      <c r="BF68" s="177">
        <v>0</v>
      </c>
      <c r="BG68" s="177">
        <v>0</v>
      </c>
    </row>
    <row r="69" spans="1:60" s="89" customFormat="1" ht="31.5" x14ac:dyDescent="0.25">
      <c r="A69" s="28" t="s">
        <v>84</v>
      </c>
      <c r="B69" s="90">
        <v>5</v>
      </c>
      <c r="C69" s="90">
        <v>1</v>
      </c>
      <c r="D69" s="28" t="s">
        <v>1338</v>
      </c>
      <c r="E69" s="91" t="s">
        <v>145</v>
      </c>
      <c r="F69" s="90" t="s">
        <v>1339</v>
      </c>
      <c r="G69" s="91" t="s">
        <v>100</v>
      </c>
      <c r="H69" s="28">
        <v>51103</v>
      </c>
      <c r="I69" s="28" t="s">
        <v>1275</v>
      </c>
      <c r="J69" s="28" t="s">
        <v>69</v>
      </c>
      <c r="K69" s="90" t="s">
        <v>69</v>
      </c>
      <c r="L69" s="92" t="s">
        <v>69</v>
      </c>
      <c r="M69" s="28" t="s">
        <v>1292</v>
      </c>
      <c r="N69" s="93" t="s">
        <v>1340</v>
      </c>
      <c r="O69" s="93" t="s">
        <v>1341</v>
      </c>
      <c r="P69" s="93" t="s">
        <v>74</v>
      </c>
      <c r="Q69" s="93" t="s">
        <v>80</v>
      </c>
      <c r="R69" s="93" t="s">
        <v>80</v>
      </c>
      <c r="S69" s="93" t="s">
        <v>80</v>
      </c>
      <c r="T69" s="93">
        <v>6</v>
      </c>
      <c r="U69" s="99" t="s">
        <v>80</v>
      </c>
      <c r="V69" s="93" t="s">
        <v>74</v>
      </c>
      <c r="W69" s="177">
        <v>0</v>
      </c>
      <c r="X69" s="177">
        <v>0</v>
      </c>
      <c r="Y69" s="177">
        <v>0</v>
      </c>
      <c r="Z69" s="177">
        <v>0</v>
      </c>
      <c r="AA69" s="179">
        <v>0</v>
      </c>
      <c r="AB69" s="76" t="s">
        <v>69</v>
      </c>
      <c r="AC69" s="179">
        <v>0</v>
      </c>
      <c r="AD69" s="76" t="s">
        <v>69</v>
      </c>
      <c r="AE69" s="179">
        <v>0</v>
      </c>
      <c r="AF69" s="183" t="s">
        <v>1303</v>
      </c>
      <c r="AG69" s="77" t="s">
        <v>69</v>
      </c>
      <c r="AH69" s="183">
        <v>450000</v>
      </c>
      <c r="AI69" s="77" t="s">
        <v>1312</v>
      </c>
      <c r="AJ69" s="183">
        <v>0</v>
      </c>
      <c r="AK69" s="187">
        <v>0</v>
      </c>
      <c r="AL69" s="78" t="s">
        <v>69</v>
      </c>
      <c r="AM69" s="187">
        <v>150000</v>
      </c>
      <c r="AN69" s="78" t="s">
        <v>1312</v>
      </c>
      <c r="AO69" s="187">
        <v>0</v>
      </c>
      <c r="AP69" s="191">
        <v>0</v>
      </c>
      <c r="AQ69" s="94" t="s">
        <v>69</v>
      </c>
      <c r="AR69" s="191">
        <v>0</v>
      </c>
      <c r="AS69" s="108" t="s">
        <v>69</v>
      </c>
      <c r="AT69" s="192">
        <v>0</v>
      </c>
      <c r="AU69" s="193">
        <v>0</v>
      </c>
      <c r="AV69" s="109" t="s">
        <v>69</v>
      </c>
      <c r="AW69" s="193">
        <v>0</v>
      </c>
      <c r="AX69" s="109" t="s">
        <v>69</v>
      </c>
      <c r="AY69" s="177">
        <f t="shared" si="0"/>
        <v>0</v>
      </c>
      <c r="AZ69" s="177">
        <f t="shared" si="1"/>
        <v>600000</v>
      </c>
      <c r="BA69" s="93" t="s">
        <v>74</v>
      </c>
      <c r="BB69" s="177">
        <v>0</v>
      </c>
      <c r="BC69" s="177">
        <v>0</v>
      </c>
      <c r="BD69" s="177">
        <v>0</v>
      </c>
      <c r="BE69" s="177">
        <v>0</v>
      </c>
      <c r="BF69" s="177">
        <v>0</v>
      </c>
      <c r="BG69" s="177">
        <v>0</v>
      </c>
    </row>
    <row r="70" spans="1:60" s="89" customFormat="1" ht="31.5" x14ac:dyDescent="0.25">
      <c r="A70" s="28" t="s">
        <v>84</v>
      </c>
      <c r="B70" s="90">
        <v>5</v>
      </c>
      <c r="C70" s="90">
        <v>1</v>
      </c>
      <c r="D70" s="28" t="s">
        <v>1342</v>
      </c>
      <c r="E70" s="91" t="s">
        <v>145</v>
      </c>
      <c r="F70" s="90" t="s">
        <v>1343</v>
      </c>
      <c r="G70" s="91" t="s">
        <v>100</v>
      </c>
      <c r="H70" s="28">
        <v>51103</v>
      </c>
      <c r="I70" s="28" t="s">
        <v>1275</v>
      </c>
      <c r="J70" s="28" t="s">
        <v>69</v>
      </c>
      <c r="K70" s="90" t="s">
        <v>69</v>
      </c>
      <c r="L70" s="92" t="s">
        <v>69</v>
      </c>
      <c r="M70" s="28" t="s">
        <v>1292</v>
      </c>
      <c r="N70" s="93" t="s">
        <v>1344</v>
      </c>
      <c r="O70" s="93" t="s">
        <v>1345</v>
      </c>
      <c r="P70" s="93" t="s">
        <v>74</v>
      </c>
      <c r="Q70" s="93" t="s">
        <v>80</v>
      </c>
      <c r="R70" s="93" t="s">
        <v>80</v>
      </c>
      <c r="S70" s="93" t="s">
        <v>80</v>
      </c>
      <c r="T70" s="93">
        <v>6</v>
      </c>
      <c r="U70" s="99" t="s">
        <v>80</v>
      </c>
      <c r="V70" s="93" t="s">
        <v>74</v>
      </c>
      <c r="W70" s="177">
        <v>0</v>
      </c>
      <c r="X70" s="177">
        <v>0</v>
      </c>
      <c r="Y70" s="177">
        <v>0</v>
      </c>
      <c r="Z70" s="177">
        <v>0</v>
      </c>
      <c r="AA70" s="179">
        <v>0</v>
      </c>
      <c r="AB70" s="76" t="s">
        <v>69</v>
      </c>
      <c r="AC70" s="179">
        <v>0</v>
      </c>
      <c r="AD70" s="76" t="s">
        <v>69</v>
      </c>
      <c r="AE70" s="179">
        <v>0</v>
      </c>
      <c r="AF70" s="183" t="s">
        <v>1303</v>
      </c>
      <c r="AG70" s="77" t="s">
        <v>69</v>
      </c>
      <c r="AH70" s="183">
        <v>0</v>
      </c>
      <c r="AI70" s="77" t="s">
        <v>69</v>
      </c>
      <c r="AJ70" s="183">
        <v>0</v>
      </c>
      <c r="AK70" s="187">
        <v>0</v>
      </c>
      <c r="AL70" s="78" t="s">
        <v>69</v>
      </c>
      <c r="AM70" s="187">
        <v>0</v>
      </c>
      <c r="AN70" s="78" t="s">
        <v>69</v>
      </c>
      <c r="AO70" s="187">
        <v>0</v>
      </c>
      <c r="AP70" s="191">
        <v>0</v>
      </c>
      <c r="AQ70" s="94" t="s">
        <v>69</v>
      </c>
      <c r="AR70" s="191">
        <v>250000</v>
      </c>
      <c r="AS70" s="108" t="s">
        <v>1312</v>
      </c>
      <c r="AT70" s="192">
        <v>0</v>
      </c>
      <c r="AU70" s="193">
        <v>0</v>
      </c>
      <c r="AV70" s="109" t="s">
        <v>69</v>
      </c>
      <c r="AW70" s="193">
        <v>0</v>
      </c>
      <c r="AX70" s="109" t="s">
        <v>69</v>
      </c>
      <c r="AY70" s="177">
        <f t="shared" ref="AY70:AY105" si="2">W70+Y70+AA70+AF70+AK70+AP70+AU70</f>
        <v>0</v>
      </c>
      <c r="AZ70" s="177">
        <f t="shared" ref="AZ70:AZ105" si="3">X70+Z70+AC70+AE70+AH70+AJ70+AM70+AO70+AR70+AT70+AW70</f>
        <v>250000</v>
      </c>
      <c r="BA70" s="93" t="s">
        <v>74</v>
      </c>
      <c r="BB70" s="177">
        <v>0</v>
      </c>
      <c r="BC70" s="177">
        <v>0</v>
      </c>
      <c r="BD70" s="177">
        <v>0</v>
      </c>
      <c r="BE70" s="177">
        <v>0</v>
      </c>
      <c r="BF70" s="177">
        <v>0</v>
      </c>
      <c r="BG70" s="177">
        <v>0</v>
      </c>
    </row>
    <row r="71" spans="1:60" s="89" customFormat="1" ht="31.5" x14ac:dyDescent="0.25">
      <c r="A71" s="28" t="s">
        <v>84</v>
      </c>
      <c r="B71" s="90">
        <v>5</v>
      </c>
      <c r="C71" s="90">
        <v>1</v>
      </c>
      <c r="D71" s="28" t="s">
        <v>1346</v>
      </c>
      <c r="E71" s="91" t="s">
        <v>145</v>
      </c>
      <c r="F71" s="90" t="s">
        <v>1347</v>
      </c>
      <c r="G71" s="91" t="s">
        <v>100</v>
      </c>
      <c r="H71" s="28">
        <v>51103</v>
      </c>
      <c r="I71" s="28" t="s">
        <v>1275</v>
      </c>
      <c r="J71" s="28" t="s">
        <v>69</v>
      </c>
      <c r="K71" s="90" t="s">
        <v>69</v>
      </c>
      <c r="L71" s="92" t="s">
        <v>69</v>
      </c>
      <c r="M71" s="28" t="s">
        <v>1292</v>
      </c>
      <c r="N71" s="93" t="s">
        <v>1348</v>
      </c>
      <c r="O71" s="93" t="s">
        <v>1347</v>
      </c>
      <c r="P71" s="93" t="s">
        <v>74</v>
      </c>
      <c r="Q71" s="93" t="s">
        <v>80</v>
      </c>
      <c r="R71" s="93" t="s">
        <v>80</v>
      </c>
      <c r="S71" s="93" t="s">
        <v>80</v>
      </c>
      <c r="T71" s="93" t="s">
        <v>80</v>
      </c>
      <c r="U71" s="99">
        <v>2029</v>
      </c>
      <c r="V71" s="93" t="s">
        <v>74</v>
      </c>
      <c r="W71" s="177">
        <v>0</v>
      </c>
      <c r="X71" s="177">
        <v>0</v>
      </c>
      <c r="Y71" s="177">
        <v>0</v>
      </c>
      <c r="Z71" s="177">
        <v>0</v>
      </c>
      <c r="AA71" s="179">
        <v>0</v>
      </c>
      <c r="AB71" s="76" t="s">
        <v>69</v>
      </c>
      <c r="AC71" s="179">
        <v>0</v>
      </c>
      <c r="AD71" s="76" t="s">
        <v>69</v>
      </c>
      <c r="AE71" s="179">
        <v>0</v>
      </c>
      <c r="AF71" s="183" t="s">
        <v>1303</v>
      </c>
      <c r="AG71" s="77" t="s">
        <v>69</v>
      </c>
      <c r="AH71" s="183">
        <v>200000</v>
      </c>
      <c r="AI71" s="77" t="s">
        <v>1312</v>
      </c>
      <c r="AJ71" s="183">
        <v>0</v>
      </c>
      <c r="AK71" s="187">
        <v>0</v>
      </c>
      <c r="AL71" s="78" t="s">
        <v>69</v>
      </c>
      <c r="AM71" s="187">
        <v>500000</v>
      </c>
      <c r="AN71" s="78" t="s">
        <v>1312</v>
      </c>
      <c r="AO71" s="187">
        <v>0</v>
      </c>
      <c r="AP71" s="191">
        <v>0</v>
      </c>
      <c r="AQ71" s="94" t="s">
        <v>69</v>
      </c>
      <c r="AR71" s="191">
        <v>50000</v>
      </c>
      <c r="AS71" s="108" t="s">
        <v>1312</v>
      </c>
      <c r="AT71" s="192">
        <v>0</v>
      </c>
      <c r="AU71" s="193">
        <v>0</v>
      </c>
      <c r="AV71" s="109" t="s">
        <v>69</v>
      </c>
      <c r="AW71" s="193">
        <v>0</v>
      </c>
      <c r="AX71" s="109" t="s">
        <v>69</v>
      </c>
      <c r="AY71" s="177">
        <f t="shared" si="2"/>
        <v>0</v>
      </c>
      <c r="AZ71" s="177">
        <f t="shared" si="3"/>
        <v>750000</v>
      </c>
      <c r="BA71" s="93" t="s">
        <v>74</v>
      </c>
      <c r="BB71" s="177">
        <v>0</v>
      </c>
      <c r="BC71" s="177">
        <v>0</v>
      </c>
      <c r="BD71" s="177">
        <v>0</v>
      </c>
      <c r="BE71" s="177">
        <v>0</v>
      </c>
      <c r="BF71" s="177">
        <v>0</v>
      </c>
      <c r="BG71" s="177">
        <v>0</v>
      </c>
    </row>
    <row r="72" spans="1:60" s="89" customFormat="1" ht="31.5" x14ac:dyDescent="0.25">
      <c r="A72" s="28" t="s">
        <v>84</v>
      </c>
      <c r="B72" s="90">
        <v>5</v>
      </c>
      <c r="C72" s="90">
        <v>1</v>
      </c>
      <c r="D72" s="28" t="s">
        <v>1349</v>
      </c>
      <c r="E72" s="91" t="s">
        <v>145</v>
      </c>
      <c r="F72" s="90" t="s">
        <v>1350</v>
      </c>
      <c r="G72" s="91" t="s">
        <v>100</v>
      </c>
      <c r="H72" s="28">
        <v>51103</v>
      </c>
      <c r="I72" s="28" t="s">
        <v>1275</v>
      </c>
      <c r="J72" s="28" t="s">
        <v>69</v>
      </c>
      <c r="K72" s="90" t="s">
        <v>69</v>
      </c>
      <c r="L72" s="92" t="s">
        <v>69</v>
      </c>
      <c r="M72" s="28" t="s">
        <v>1292</v>
      </c>
      <c r="N72" s="93" t="s">
        <v>1351</v>
      </c>
      <c r="O72" s="93" t="s">
        <v>1350</v>
      </c>
      <c r="P72" s="93" t="s">
        <v>74</v>
      </c>
      <c r="Q72" s="93" t="s">
        <v>80</v>
      </c>
      <c r="R72" s="93" t="s">
        <v>80</v>
      </c>
      <c r="S72" s="93">
        <v>6</v>
      </c>
      <c r="T72" s="93" t="s">
        <v>80</v>
      </c>
      <c r="U72" s="99" t="s">
        <v>80</v>
      </c>
      <c r="V72" s="93" t="s">
        <v>74</v>
      </c>
      <c r="W72" s="177">
        <v>0</v>
      </c>
      <c r="X72" s="177">
        <v>0</v>
      </c>
      <c r="Y72" s="177">
        <v>0</v>
      </c>
      <c r="Z72" s="177">
        <v>0</v>
      </c>
      <c r="AA72" s="179">
        <v>0</v>
      </c>
      <c r="AB72" s="76" t="s">
        <v>69</v>
      </c>
      <c r="AC72" s="179">
        <v>0</v>
      </c>
      <c r="AD72" s="76" t="s">
        <v>69</v>
      </c>
      <c r="AE72" s="179">
        <v>0</v>
      </c>
      <c r="AF72" s="183" t="s">
        <v>1303</v>
      </c>
      <c r="AG72" s="77" t="s">
        <v>69</v>
      </c>
      <c r="AH72" s="183">
        <v>100000</v>
      </c>
      <c r="AI72" s="77" t="s">
        <v>1312</v>
      </c>
      <c r="AJ72" s="183">
        <v>0</v>
      </c>
      <c r="AK72" s="187">
        <v>0</v>
      </c>
      <c r="AL72" s="78" t="s">
        <v>69</v>
      </c>
      <c r="AM72" s="187">
        <v>312500</v>
      </c>
      <c r="AN72" s="78" t="s">
        <v>1312</v>
      </c>
      <c r="AO72" s="187">
        <v>0</v>
      </c>
      <c r="AP72" s="191">
        <v>0</v>
      </c>
      <c r="AQ72" s="94" t="s">
        <v>69</v>
      </c>
      <c r="AR72" s="191">
        <v>0</v>
      </c>
      <c r="AS72" s="108" t="s">
        <v>69</v>
      </c>
      <c r="AT72" s="192">
        <v>0</v>
      </c>
      <c r="AU72" s="193">
        <v>0</v>
      </c>
      <c r="AV72" s="109" t="s">
        <v>69</v>
      </c>
      <c r="AW72" s="193">
        <v>0</v>
      </c>
      <c r="AX72" s="109" t="s">
        <v>69</v>
      </c>
      <c r="AY72" s="177">
        <f t="shared" si="2"/>
        <v>0</v>
      </c>
      <c r="AZ72" s="177">
        <f t="shared" si="3"/>
        <v>412500</v>
      </c>
      <c r="BA72" s="93" t="s">
        <v>74</v>
      </c>
      <c r="BB72" s="177">
        <v>0</v>
      </c>
      <c r="BC72" s="177">
        <v>0</v>
      </c>
      <c r="BD72" s="177">
        <v>0</v>
      </c>
      <c r="BE72" s="177">
        <v>0</v>
      </c>
      <c r="BF72" s="177">
        <v>0</v>
      </c>
      <c r="BG72" s="177">
        <v>0</v>
      </c>
    </row>
    <row r="73" spans="1:60" s="89" customFormat="1" x14ac:dyDescent="0.25">
      <c r="A73" s="28" t="s">
        <v>84</v>
      </c>
      <c r="B73" s="90">
        <v>5</v>
      </c>
      <c r="C73" s="90">
        <v>1</v>
      </c>
      <c r="D73" s="28" t="s">
        <v>1352</v>
      </c>
      <c r="E73" s="91" t="s">
        <v>145</v>
      </c>
      <c r="F73" s="90" t="s">
        <v>1353</v>
      </c>
      <c r="G73" s="91" t="s">
        <v>100</v>
      </c>
      <c r="H73" s="28">
        <v>51103</v>
      </c>
      <c r="I73" s="28" t="s">
        <v>1275</v>
      </c>
      <c r="J73" s="28" t="s">
        <v>69</v>
      </c>
      <c r="K73" s="90" t="s">
        <v>69</v>
      </c>
      <c r="L73" s="92" t="s">
        <v>69</v>
      </c>
      <c r="M73" s="28" t="s">
        <v>1292</v>
      </c>
      <c r="N73" s="93" t="s">
        <v>1354</v>
      </c>
      <c r="O73" s="93" t="s">
        <v>1355</v>
      </c>
      <c r="P73" s="93" t="s">
        <v>74</v>
      </c>
      <c r="Q73" s="93" t="s">
        <v>80</v>
      </c>
      <c r="R73" s="93" t="s">
        <v>80</v>
      </c>
      <c r="S73" s="93" t="s">
        <v>80</v>
      </c>
      <c r="T73" s="93">
        <v>6</v>
      </c>
      <c r="U73" s="99" t="s">
        <v>80</v>
      </c>
      <c r="V73" s="93" t="s">
        <v>74</v>
      </c>
      <c r="W73" s="177">
        <v>0</v>
      </c>
      <c r="X73" s="177">
        <v>0</v>
      </c>
      <c r="Y73" s="177">
        <v>0</v>
      </c>
      <c r="Z73" s="177">
        <v>0</v>
      </c>
      <c r="AA73" s="179">
        <v>0</v>
      </c>
      <c r="AB73" s="76" t="s">
        <v>69</v>
      </c>
      <c r="AC73" s="179">
        <v>0</v>
      </c>
      <c r="AD73" s="76" t="s">
        <v>69</v>
      </c>
      <c r="AE73" s="179">
        <v>0</v>
      </c>
      <c r="AF73" s="183" t="s">
        <v>1303</v>
      </c>
      <c r="AG73" s="77" t="s">
        <v>69</v>
      </c>
      <c r="AH73" s="183">
        <v>0</v>
      </c>
      <c r="AI73" s="77" t="s">
        <v>69</v>
      </c>
      <c r="AJ73" s="183">
        <v>0</v>
      </c>
      <c r="AK73" s="187">
        <v>0</v>
      </c>
      <c r="AL73" s="78" t="s">
        <v>69</v>
      </c>
      <c r="AM73" s="187">
        <v>500000</v>
      </c>
      <c r="AN73" s="78" t="s">
        <v>1312</v>
      </c>
      <c r="AO73" s="187">
        <v>0</v>
      </c>
      <c r="AP73" s="191">
        <v>0</v>
      </c>
      <c r="AQ73" s="94" t="s">
        <v>69</v>
      </c>
      <c r="AR73" s="191">
        <v>50000</v>
      </c>
      <c r="AS73" s="108" t="s">
        <v>1312</v>
      </c>
      <c r="AT73" s="192">
        <v>0</v>
      </c>
      <c r="AU73" s="193">
        <v>0</v>
      </c>
      <c r="AV73" s="109" t="s">
        <v>69</v>
      </c>
      <c r="AW73" s="193">
        <v>0</v>
      </c>
      <c r="AX73" s="109" t="s">
        <v>69</v>
      </c>
      <c r="AY73" s="177">
        <f t="shared" si="2"/>
        <v>0</v>
      </c>
      <c r="AZ73" s="177">
        <f t="shared" si="3"/>
        <v>550000</v>
      </c>
      <c r="BA73" s="93" t="s">
        <v>74</v>
      </c>
      <c r="BB73" s="177">
        <v>0</v>
      </c>
      <c r="BC73" s="177">
        <v>0</v>
      </c>
      <c r="BD73" s="177">
        <v>0</v>
      </c>
      <c r="BE73" s="177">
        <v>0</v>
      </c>
      <c r="BF73" s="177">
        <v>0</v>
      </c>
      <c r="BG73" s="177">
        <v>0</v>
      </c>
    </row>
    <row r="74" spans="1:60" s="89" customFormat="1" x14ac:dyDescent="0.25">
      <c r="A74" s="28" t="s">
        <v>84</v>
      </c>
      <c r="B74" s="90">
        <v>5</v>
      </c>
      <c r="C74" s="90">
        <v>1</v>
      </c>
      <c r="D74" s="28" t="s">
        <v>1358</v>
      </c>
      <c r="E74" s="91" t="s">
        <v>145</v>
      </c>
      <c r="F74" s="90" t="s">
        <v>1359</v>
      </c>
      <c r="G74" s="91" t="s">
        <v>67</v>
      </c>
      <c r="H74" s="28">
        <v>51103</v>
      </c>
      <c r="I74" s="28" t="s">
        <v>1275</v>
      </c>
      <c r="J74" s="28" t="s">
        <v>69</v>
      </c>
      <c r="K74" s="90" t="s">
        <v>69</v>
      </c>
      <c r="L74" s="92" t="s">
        <v>69</v>
      </c>
      <c r="M74" s="28" t="s">
        <v>1276</v>
      </c>
      <c r="N74" s="93" t="s">
        <v>1360</v>
      </c>
      <c r="O74" s="93" t="s">
        <v>1361</v>
      </c>
      <c r="P74" s="93" t="s">
        <v>74</v>
      </c>
      <c r="Q74" s="93" t="s">
        <v>80</v>
      </c>
      <c r="R74" s="93" t="s">
        <v>80</v>
      </c>
      <c r="S74" s="93" t="s">
        <v>80</v>
      </c>
      <c r="T74" s="93" t="s">
        <v>80</v>
      </c>
      <c r="U74" s="99" t="s">
        <v>80</v>
      </c>
      <c r="V74" s="93" t="s">
        <v>74</v>
      </c>
      <c r="W74" s="177">
        <v>0</v>
      </c>
      <c r="X74" s="177">
        <v>0</v>
      </c>
      <c r="Y74" s="177">
        <v>0</v>
      </c>
      <c r="Z74" s="177">
        <v>0</v>
      </c>
      <c r="AA74" s="179">
        <v>0</v>
      </c>
      <c r="AB74" s="76" t="s">
        <v>69</v>
      </c>
      <c r="AC74" s="179">
        <v>3300</v>
      </c>
      <c r="AD74" s="76" t="s">
        <v>1362</v>
      </c>
      <c r="AE74" s="179">
        <v>0</v>
      </c>
      <c r="AF74" s="183" t="s">
        <v>1303</v>
      </c>
      <c r="AG74" s="77" t="s">
        <v>69</v>
      </c>
      <c r="AH74" s="183">
        <v>0</v>
      </c>
      <c r="AI74" s="77" t="s">
        <v>69</v>
      </c>
      <c r="AJ74" s="183">
        <v>0</v>
      </c>
      <c r="AK74" s="187">
        <v>0</v>
      </c>
      <c r="AL74" s="78" t="s">
        <v>69</v>
      </c>
      <c r="AM74" s="187">
        <v>0</v>
      </c>
      <c r="AN74" s="78" t="s">
        <v>69</v>
      </c>
      <c r="AO74" s="187">
        <v>0</v>
      </c>
      <c r="AP74" s="191">
        <v>0</v>
      </c>
      <c r="AQ74" s="94" t="s">
        <v>69</v>
      </c>
      <c r="AR74" s="191">
        <v>0</v>
      </c>
      <c r="AS74" s="108" t="s">
        <v>69</v>
      </c>
      <c r="AT74" s="192">
        <v>0</v>
      </c>
      <c r="AU74" s="193">
        <v>0</v>
      </c>
      <c r="AV74" s="109" t="s">
        <v>69</v>
      </c>
      <c r="AW74" s="193">
        <v>0</v>
      </c>
      <c r="AX74" s="109" t="s">
        <v>69</v>
      </c>
      <c r="AY74" s="177">
        <f t="shared" si="2"/>
        <v>0</v>
      </c>
      <c r="AZ74" s="177">
        <f t="shared" si="3"/>
        <v>3300</v>
      </c>
      <c r="BA74" s="93" t="s">
        <v>74</v>
      </c>
      <c r="BB74" s="177">
        <v>0</v>
      </c>
      <c r="BC74" s="177">
        <v>0</v>
      </c>
      <c r="BD74" s="177">
        <v>0</v>
      </c>
      <c r="BE74" s="177">
        <v>0</v>
      </c>
      <c r="BF74" s="177">
        <v>0</v>
      </c>
      <c r="BG74" s="177">
        <v>0</v>
      </c>
    </row>
    <row r="75" spans="1:60" s="89" customFormat="1" x14ac:dyDescent="0.25">
      <c r="A75" s="28" t="s">
        <v>84</v>
      </c>
      <c r="B75" s="90">
        <v>6</v>
      </c>
      <c r="C75" s="90">
        <v>1</v>
      </c>
      <c r="D75" s="28" t="s">
        <v>654</v>
      </c>
      <c r="E75" s="91" t="s">
        <v>145</v>
      </c>
      <c r="F75" s="90" t="s">
        <v>655</v>
      </c>
      <c r="G75" s="91" t="s">
        <v>100</v>
      </c>
      <c r="H75" s="28">
        <v>54100</v>
      </c>
      <c r="I75" s="28" t="s">
        <v>478</v>
      </c>
      <c r="J75" s="28">
        <v>23321000</v>
      </c>
      <c r="K75" s="90" t="s">
        <v>656</v>
      </c>
      <c r="L75" s="92" t="s">
        <v>657</v>
      </c>
      <c r="M75" s="28" t="s">
        <v>69</v>
      </c>
      <c r="N75" s="93" t="s">
        <v>69</v>
      </c>
      <c r="O75" s="93" t="s">
        <v>69</v>
      </c>
      <c r="P75" s="93" t="s">
        <v>74</v>
      </c>
      <c r="Q75" s="93" t="s">
        <v>80</v>
      </c>
      <c r="R75" s="93" t="s">
        <v>80</v>
      </c>
      <c r="S75" s="93" t="s">
        <v>80</v>
      </c>
      <c r="T75" s="93" t="s">
        <v>80</v>
      </c>
      <c r="U75" s="99" t="s">
        <v>80</v>
      </c>
      <c r="V75" s="93" t="s">
        <v>74</v>
      </c>
      <c r="W75" s="177">
        <v>0</v>
      </c>
      <c r="X75" s="177">
        <v>0</v>
      </c>
      <c r="Y75" s="177">
        <v>0</v>
      </c>
      <c r="Z75" s="177">
        <v>0</v>
      </c>
      <c r="AA75" s="179">
        <v>25000</v>
      </c>
      <c r="AB75" s="76" t="s">
        <v>657</v>
      </c>
      <c r="AC75" s="179">
        <v>0</v>
      </c>
      <c r="AD75" s="76" t="s">
        <v>69</v>
      </c>
      <c r="AE75" s="179">
        <v>0</v>
      </c>
      <c r="AF75" s="183">
        <v>0</v>
      </c>
      <c r="AG75" s="77" t="s">
        <v>69</v>
      </c>
      <c r="AH75" s="183">
        <v>0</v>
      </c>
      <c r="AI75" s="77" t="s">
        <v>69</v>
      </c>
      <c r="AJ75" s="183">
        <v>0</v>
      </c>
      <c r="AK75" s="187">
        <v>0</v>
      </c>
      <c r="AL75" s="78" t="s">
        <v>69</v>
      </c>
      <c r="AM75" s="187">
        <v>0</v>
      </c>
      <c r="AN75" s="78" t="s">
        <v>69</v>
      </c>
      <c r="AO75" s="187">
        <v>0</v>
      </c>
      <c r="AP75" s="191">
        <v>0</v>
      </c>
      <c r="AQ75" s="94" t="s">
        <v>69</v>
      </c>
      <c r="AR75" s="191">
        <v>0</v>
      </c>
      <c r="AS75" s="108" t="s">
        <v>69</v>
      </c>
      <c r="AT75" s="192">
        <v>0</v>
      </c>
      <c r="AU75" s="193">
        <v>0</v>
      </c>
      <c r="AV75" s="109" t="s">
        <v>69</v>
      </c>
      <c r="AW75" s="193">
        <v>0</v>
      </c>
      <c r="AX75" s="109" t="s">
        <v>69</v>
      </c>
      <c r="AY75" s="177">
        <f t="shared" si="2"/>
        <v>25000</v>
      </c>
      <c r="AZ75" s="177">
        <f t="shared" si="3"/>
        <v>0</v>
      </c>
      <c r="BA75" s="93" t="s">
        <v>74</v>
      </c>
      <c r="BB75" s="177">
        <v>0</v>
      </c>
      <c r="BC75" s="177">
        <v>0</v>
      </c>
      <c r="BD75" s="177">
        <v>0</v>
      </c>
      <c r="BE75" s="177">
        <v>0</v>
      </c>
      <c r="BF75" s="177">
        <v>0</v>
      </c>
      <c r="BG75" s="177">
        <v>0</v>
      </c>
    </row>
    <row r="76" spans="1:60" s="89" customFormat="1" x14ac:dyDescent="0.25">
      <c r="A76" s="28" t="s">
        <v>84</v>
      </c>
      <c r="B76" s="90">
        <v>6</v>
      </c>
      <c r="C76" s="90">
        <v>1</v>
      </c>
      <c r="D76" s="28" t="s">
        <v>763</v>
      </c>
      <c r="E76" s="91" t="s">
        <v>83</v>
      </c>
      <c r="F76" s="90" t="s">
        <v>764</v>
      </c>
      <c r="G76" s="91" t="s">
        <v>100</v>
      </c>
      <c r="H76" s="28">
        <v>54100</v>
      </c>
      <c r="I76" s="28" t="s">
        <v>478</v>
      </c>
      <c r="J76" s="28" t="s">
        <v>69</v>
      </c>
      <c r="K76" s="90" t="s">
        <v>69</v>
      </c>
      <c r="L76" s="92" t="s">
        <v>69</v>
      </c>
      <c r="M76" s="28" t="s">
        <v>260</v>
      </c>
      <c r="N76" s="93" t="s">
        <v>765</v>
      </c>
      <c r="O76" s="93" t="s">
        <v>764</v>
      </c>
      <c r="P76" s="93" t="s">
        <v>74</v>
      </c>
      <c r="Q76" s="93" t="s">
        <v>80</v>
      </c>
      <c r="R76" s="93" t="s">
        <v>80</v>
      </c>
      <c r="S76" s="93" t="s">
        <v>80</v>
      </c>
      <c r="T76" s="93" t="s">
        <v>766</v>
      </c>
      <c r="U76" s="99" t="s">
        <v>80</v>
      </c>
      <c r="V76" s="93" t="s">
        <v>145</v>
      </c>
      <c r="W76" s="177">
        <v>0</v>
      </c>
      <c r="X76" s="177">
        <v>0</v>
      </c>
      <c r="Y76" s="177">
        <v>0</v>
      </c>
      <c r="Z76" s="177">
        <v>0</v>
      </c>
      <c r="AA76" s="179">
        <v>0</v>
      </c>
      <c r="AB76" s="76" t="s">
        <v>69</v>
      </c>
      <c r="AC76" s="179">
        <v>30000</v>
      </c>
      <c r="AD76" s="76" t="s">
        <v>477</v>
      </c>
      <c r="AE76" s="179">
        <v>1300</v>
      </c>
      <c r="AF76" s="183">
        <v>0</v>
      </c>
      <c r="AG76" s="77" t="s">
        <v>69</v>
      </c>
      <c r="AH76" s="183">
        <v>100000</v>
      </c>
      <c r="AI76" s="77" t="s">
        <v>477</v>
      </c>
      <c r="AJ76" s="183">
        <v>0</v>
      </c>
      <c r="AK76" s="187">
        <v>0</v>
      </c>
      <c r="AL76" s="78" t="s">
        <v>69</v>
      </c>
      <c r="AM76" s="187">
        <v>250000</v>
      </c>
      <c r="AN76" s="78" t="s">
        <v>762</v>
      </c>
      <c r="AO76" s="187">
        <v>10000</v>
      </c>
      <c r="AP76" s="191">
        <v>0</v>
      </c>
      <c r="AQ76" s="94" t="s">
        <v>69</v>
      </c>
      <c r="AR76" s="191">
        <v>800000</v>
      </c>
      <c r="AS76" s="108" t="s">
        <v>518</v>
      </c>
      <c r="AT76" s="192">
        <v>40000</v>
      </c>
      <c r="AU76" s="193">
        <v>0</v>
      </c>
      <c r="AV76" s="109" t="s">
        <v>69</v>
      </c>
      <c r="AW76" s="193">
        <v>3000000</v>
      </c>
      <c r="AX76" s="109" t="s">
        <v>518</v>
      </c>
      <c r="AY76" s="177">
        <f t="shared" si="2"/>
        <v>0</v>
      </c>
      <c r="AZ76" s="177">
        <f t="shared" si="3"/>
        <v>4231300</v>
      </c>
      <c r="BA76" s="93" t="s">
        <v>145</v>
      </c>
      <c r="BB76" s="177">
        <v>200000</v>
      </c>
      <c r="BC76" s="177">
        <v>0</v>
      </c>
      <c r="BD76" s="177">
        <v>100000</v>
      </c>
      <c r="BE76" s="177">
        <v>100000</v>
      </c>
      <c r="BF76" s="177">
        <v>0</v>
      </c>
      <c r="BG76" s="177">
        <v>0</v>
      </c>
      <c r="BH76" s="250"/>
    </row>
    <row r="77" spans="1:60" s="89" customFormat="1" ht="31.5" x14ac:dyDescent="0.25">
      <c r="A77" s="28" t="s">
        <v>84</v>
      </c>
      <c r="B77" s="90">
        <v>9</v>
      </c>
      <c r="C77" s="90">
        <v>1</v>
      </c>
      <c r="D77" s="28" t="s">
        <v>530</v>
      </c>
      <c r="E77" s="91" t="s">
        <v>65</v>
      </c>
      <c r="F77" s="90" t="s">
        <v>531</v>
      </c>
      <c r="G77" s="91" t="s">
        <v>100</v>
      </c>
      <c r="H77" s="28">
        <v>21702</v>
      </c>
      <c r="I77" s="28" t="s">
        <v>532</v>
      </c>
      <c r="J77" s="28" t="s">
        <v>510</v>
      </c>
      <c r="K77" s="90" t="s">
        <v>533</v>
      </c>
      <c r="L77" s="92" t="s">
        <v>531</v>
      </c>
      <c r="M77" s="28" t="s">
        <v>140</v>
      </c>
      <c r="N77" s="93" t="s">
        <v>534</v>
      </c>
      <c r="O77" s="93" t="s">
        <v>531</v>
      </c>
      <c r="P77" s="93" t="s">
        <v>145</v>
      </c>
      <c r="Q77" s="93" t="s">
        <v>73</v>
      </c>
      <c r="R77" s="93" t="s">
        <v>73</v>
      </c>
      <c r="S77" s="93" t="s">
        <v>73</v>
      </c>
      <c r="T77" s="93" t="s">
        <v>73</v>
      </c>
      <c r="U77" s="99">
        <v>2034</v>
      </c>
      <c r="V77" s="93" t="s">
        <v>145</v>
      </c>
      <c r="W77" s="177">
        <v>0</v>
      </c>
      <c r="X77" s="177">
        <v>0</v>
      </c>
      <c r="Y77" s="177">
        <v>0</v>
      </c>
      <c r="Z77" s="177">
        <v>1601000</v>
      </c>
      <c r="AA77" s="179">
        <v>0</v>
      </c>
      <c r="AB77" s="76" t="s">
        <v>69</v>
      </c>
      <c r="AC77" s="179">
        <v>0</v>
      </c>
      <c r="AD77" s="76" t="s">
        <v>69</v>
      </c>
      <c r="AE77" s="179">
        <v>0</v>
      </c>
      <c r="AF77" s="183">
        <v>0</v>
      </c>
      <c r="AG77" s="77" t="s">
        <v>69</v>
      </c>
      <c r="AH77" s="183">
        <v>0</v>
      </c>
      <c r="AI77" s="77" t="s">
        <v>69</v>
      </c>
      <c r="AJ77" s="183">
        <v>0</v>
      </c>
      <c r="AK77" s="187">
        <v>0</v>
      </c>
      <c r="AL77" s="78" t="s">
        <v>69</v>
      </c>
      <c r="AM77" s="187">
        <v>0</v>
      </c>
      <c r="AN77" s="78" t="s">
        <v>69</v>
      </c>
      <c r="AO77" s="187">
        <v>0</v>
      </c>
      <c r="AP77" s="191">
        <v>0</v>
      </c>
      <c r="AQ77" s="94" t="s">
        <v>1448</v>
      </c>
      <c r="AR77" s="191">
        <v>0</v>
      </c>
      <c r="AS77" s="108" t="s">
        <v>69</v>
      </c>
      <c r="AT77" s="192">
        <v>100000</v>
      </c>
      <c r="AU77" s="193">
        <v>0</v>
      </c>
      <c r="AV77" s="109" t="s">
        <v>69</v>
      </c>
      <c r="AW77" s="193">
        <v>79450000</v>
      </c>
      <c r="AX77" s="109" t="s">
        <v>529</v>
      </c>
      <c r="AY77" s="177">
        <f t="shared" si="2"/>
        <v>0</v>
      </c>
      <c r="AZ77" s="177">
        <f t="shared" si="3"/>
        <v>81151000</v>
      </c>
      <c r="BA77" s="93" t="s">
        <v>145</v>
      </c>
      <c r="BB77" s="177">
        <v>0</v>
      </c>
      <c r="BC77" s="177">
        <v>50000</v>
      </c>
      <c r="BD77" s="177">
        <v>0</v>
      </c>
      <c r="BE77" s="177">
        <v>0</v>
      </c>
      <c r="BF77" s="177">
        <v>50000</v>
      </c>
      <c r="BG77" s="177">
        <v>0</v>
      </c>
      <c r="BH77" s="250"/>
    </row>
    <row r="78" spans="1:60" s="89" customFormat="1" ht="78.75" customHeight="1" x14ac:dyDescent="0.25">
      <c r="A78" s="28" t="s">
        <v>84</v>
      </c>
      <c r="B78" s="90">
        <v>6</v>
      </c>
      <c r="C78" s="90" t="s">
        <v>1432</v>
      </c>
      <c r="D78" s="28" t="s">
        <v>1577</v>
      </c>
      <c r="E78" s="91" t="s">
        <v>65</v>
      </c>
      <c r="F78" s="90" t="s">
        <v>1578</v>
      </c>
      <c r="G78" s="91" t="s">
        <v>100</v>
      </c>
      <c r="H78" s="28">
        <v>54100</v>
      </c>
      <c r="I78" s="28" t="s">
        <v>478</v>
      </c>
      <c r="J78" s="28" t="s">
        <v>510</v>
      </c>
      <c r="K78" s="90" t="s">
        <v>1581</v>
      </c>
      <c r="L78" s="92" t="s">
        <v>1582</v>
      </c>
      <c r="M78" s="28" t="s">
        <v>260</v>
      </c>
      <c r="N78" s="93" t="s">
        <v>1579</v>
      </c>
      <c r="O78" s="93" t="s">
        <v>1578</v>
      </c>
      <c r="P78" s="93" t="s">
        <v>74</v>
      </c>
      <c r="Q78" s="93" t="s">
        <v>1432</v>
      </c>
      <c r="R78" s="93" t="s">
        <v>80</v>
      </c>
      <c r="S78" s="93" t="s">
        <v>80</v>
      </c>
      <c r="T78" s="93" t="s">
        <v>80</v>
      </c>
      <c r="U78" s="99" t="s">
        <v>80</v>
      </c>
      <c r="V78" s="93" t="s">
        <v>74</v>
      </c>
      <c r="W78" s="177">
        <v>4238095.25</v>
      </c>
      <c r="X78" s="177">
        <v>8168578</v>
      </c>
      <c r="Y78" s="177">
        <v>0</v>
      </c>
      <c r="Z78" s="177">
        <v>118611.32</v>
      </c>
      <c r="AA78" s="179">
        <v>0</v>
      </c>
      <c r="AB78" s="76" t="s">
        <v>69</v>
      </c>
      <c r="AC78" s="179">
        <v>7100</v>
      </c>
      <c r="AD78" s="76" t="s">
        <v>1580</v>
      </c>
      <c r="AE78" s="179">
        <v>0</v>
      </c>
      <c r="AF78" s="183">
        <v>0</v>
      </c>
      <c r="AG78" s="77" t="s">
        <v>69</v>
      </c>
      <c r="AH78" s="183">
        <v>0</v>
      </c>
      <c r="AI78" s="77" t="s">
        <v>69</v>
      </c>
      <c r="AJ78" s="183">
        <v>0</v>
      </c>
      <c r="AK78" s="187">
        <v>0</v>
      </c>
      <c r="AL78" s="78" t="s">
        <v>69</v>
      </c>
      <c r="AM78" s="187">
        <v>0</v>
      </c>
      <c r="AN78" s="78" t="s">
        <v>69</v>
      </c>
      <c r="AO78" s="187">
        <v>0</v>
      </c>
      <c r="AP78" s="191">
        <v>0</v>
      </c>
      <c r="AQ78" s="94" t="s">
        <v>69</v>
      </c>
      <c r="AR78" s="191">
        <v>0</v>
      </c>
      <c r="AS78" s="108" t="s">
        <v>69</v>
      </c>
      <c r="AT78" s="192">
        <v>0</v>
      </c>
      <c r="AU78" s="193">
        <v>0</v>
      </c>
      <c r="AV78" s="109" t="s">
        <v>69</v>
      </c>
      <c r="AW78" s="193">
        <v>0</v>
      </c>
      <c r="AX78" s="109" t="s">
        <v>69</v>
      </c>
      <c r="AY78" s="177">
        <f>W78+Y78+AA78+AF78+AK78+AP78+AU78</f>
        <v>4238095.25</v>
      </c>
      <c r="AZ78" s="177">
        <f>X78+Z78+AC78+AE78+AH78+AJ78+AM78+AO78+AR78+AT78+AW78</f>
        <v>8294289.3200000003</v>
      </c>
      <c r="BA78" s="93" t="s">
        <v>74</v>
      </c>
      <c r="BB78" s="177">
        <v>0</v>
      </c>
      <c r="BC78" s="177">
        <v>0</v>
      </c>
      <c r="BD78" s="177">
        <v>0</v>
      </c>
      <c r="BE78" s="177">
        <v>0</v>
      </c>
      <c r="BF78" s="177">
        <v>0</v>
      </c>
      <c r="BG78" s="177">
        <v>0</v>
      </c>
    </row>
    <row r="79" spans="1:60" s="89" customFormat="1" ht="63" x14ac:dyDescent="0.25">
      <c r="A79" s="28" t="s">
        <v>87</v>
      </c>
      <c r="B79" s="90">
        <v>7</v>
      </c>
      <c r="C79" s="90" t="s">
        <v>1416</v>
      </c>
      <c r="D79" s="28" t="s">
        <v>525</v>
      </c>
      <c r="E79" s="91" t="s">
        <v>74</v>
      </c>
      <c r="F79" s="90" t="s">
        <v>526</v>
      </c>
      <c r="G79" s="91" t="s">
        <v>100</v>
      </c>
      <c r="H79" s="28">
        <v>12601</v>
      </c>
      <c r="I79" s="28" t="s">
        <v>521</v>
      </c>
      <c r="J79" s="28" t="s">
        <v>69</v>
      </c>
      <c r="K79" s="90" t="s">
        <v>69</v>
      </c>
      <c r="L79" s="92" t="s">
        <v>69</v>
      </c>
      <c r="M79" s="28" t="s">
        <v>140</v>
      </c>
      <c r="N79" s="93" t="s">
        <v>527</v>
      </c>
      <c r="O79" s="93" t="s">
        <v>526</v>
      </c>
      <c r="P79" s="93" t="s">
        <v>74</v>
      </c>
      <c r="Q79" s="93" t="s">
        <v>80</v>
      </c>
      <c r="R79" s="93" t="s">
        <v>80</v>
      </c>
      <c r="S79" s="93">
        <v>9</v>
      </c>
      <c r="T79" s="93" t="s">
        <v>80</v>
      </c>
      <c r="U79" s="99" t="s">
        <v>80</v>
      </c>
      <c r="V79" s="93" t="s">
        <v>145</v>
      </c>
      <c r="W79" s="177">
        <v>0</v>
      </c>
      <c r="X79" s="177">
        <v>0</v>
      </c>
      <c r="Y79" s="177">
        <v>0</v>
      </c>
      <c r="Z79" s="177">
        <v>0</v>
      </c>
      <c r="AA79" s="179">
        <v>0</v>
      </c>
      <c r="AB79" s="76" t="s">
        <v>69</v>
      </c>
      <c r="AC79" s="179">
        <v>0</v>
      </c>
      <c r="AD79" s="76" t="s">
        <v>69</v>
      </c>
      <c r="AE79" s="179">
        <v>0</v>
      </c>
      <c r="AF79" s="183">
        <v>0</v>
      </c>
      <c r="AG79" s="77" t="s">
        <v>69</v>
      </c>
      <c r="AH79" s="183">
        <v>0</v>
      </c>
      <c r="AI79" s="77" t="s">
        <v>69</v>
      </c>
      <c r="AJ79" s="183">
        <v>0</v>
      </c>
      <c r="AK79" s="187">
        <v>0</v>
      </c>
      <c r="AL79" s="78" t="s">
        <v>69</v>
      </c>
      <c r="AM79" s="187">
        <v>0</v>
      </c>
      <c r="AN79" s="78" t="s">
        <v>69</v>
      </c>
      <c r="AO79" s="187">
        <v>0</v>
      </c>
      <c r="AP79" s="191">
        <v>0</v>
      </c>
      <c r="AQ79" s="94" t="s">
        <v>69</v>
      </c>
      <c r="AR79" s="191">
        <v>0</v>
      </c>
      <c r="AS79" s="108" t="s">
        <v>69</v>
      </c>
      <c r="AT79" s="192">
        <v>0</v>
      </c>
      <c r="AU79" s="193">
        <v>0</v>
      </c>
      <c r="AV79" s="109" t="s">
        <v>69</v>
      </c>
      <c r="AW79" s="193">
        <v>250000</v>
      </c>
      <c r="AX79" s="109" t="s">
        <v>1418</v>
      </c>
      <c r="AY79" s="177">
        <f t="shared" ref="AY79" si="4">W79+Y79+AA79+AF79+AK79+AP79+AU79</f>
        <v>0</v>
      </c>
      <c r="AZ79" s="177">
        <f t="shared" ref="AZ79" si="5">X79+Z79+AC79+AE79+AH79+AJ79+AM79+AO79+AR79+AT79+AW79</f>
        <v>250000</v>
      </c>
      <c r="BA79" s="93" t="s">
        <v>145</v>
      </c>
      <c r="BB79" s="177">
        <v>0</v>
      </c>
      <c r="BC79" s="177">
        <v>200000</v>
      </c>
      <c r="BD79" s="177">
        <v>0</v>
      </c>
      <c r="BE79" s="177">
        <v>200000</v>
      </c>
      <c r="BF79" s="177">
        <v>0</v>
      </c>
      <c r="BG79" s="177">
        <v>0</v>
      </c>
      <c r="BH79" s="250"/>
    </row>
    <row r="80" spans="1:60" s="89" customFormat="1" ht="31.5" x14ac:dyDescent="0.25">
      <c r="A80" s="28" t="s">
        <v>84</v>
      </c>
      <c r="B80" s="90">
        <v>6</v>
      </c>
      <c r="C80" s="90" t="s">
        <v>1416</v>
      </c>
      <c r="D80" s="28" t="s">
        <v>793</v>
      </c>
      <c r="E80" s="91" t="s">
        <v>83</v>
      </c>
      <c r="F80" s="90" t="s">
        <v>794</v>
      </c>
      <c r="G80" s="91" t="s">
        <v>100</v>
      </c>
      <c r="H80" s="28">
        <v>54100</v>
      </c>
      <c r="I80" s="28" t="s">
        <v>478</v>
      </c>
      <c r="J80" s="28" t="s">
        <v>69</v>
      </c>
      <c r="K80" s="90" t="s">
        <v>69</v>
      </c>
      <c r="L80" s="92" t="s">
        <v>69</v>
      </c>
      <c r="M80" s="28" t="s">
        <v>260</v>
      </c>
      <c r="N80" s="93" t="s">
        <v>795</v>
      </c>
      <c r="O80" s="93" t="s">
        <v>794</v>
      </c>
      <c r="P80" s="93" t="s">
        <v>74</v>
      </c>
      <c r="Q80" s="93" t="s">
        <v>80</v>
      </c>
      <c r="R80" s="93" t="s">
        <v>80</v>
      </c>
      <c r="S80" s="93" t="s">
        <v>80</v>
      </c>
      <c r="T80" s="93" t="s">
        <v>80</v>
      </c>
      <c r="U80" s="99">
        <v>2035</v>
      </c>
      <c r="V80" s="93" t="s">
        <v>145</v>
      </c>
      <c r="W80" s="177">
        <v>0</v>
      </c>
      <c r="X80" s="177">
        <v>0</v>
      </c>
      <c r="Y80" s="177">
        <v>0</v>
      </c>
      <c r="Z80" s="177">
        <v>0</v>
      </c>
      <c r="AA80" s="179">
        <v>0</v>
      </c>
      <c r="AB80" s="76" t="s">
        <v>69</v>
      </c>
      <c r="AC80" s="179">
        <v>0</v>
      </c>
      <c r="AD80" s="76" t="s">
        <v>69</v>
      </c>
      <c r="AE80" s="179">
        <v>0</v>
      </c>
      <c r="AF80" s="183">
        <v>0</v>
      </c>
      <c r="AG80" s="77" t="s">
        <v>69</v>
      </c>
      <c r="AH80" s="183">
        <v>0</v>
      </c>
      <c r="AI80" s="77" t="s">
        <v>69</v>
      </c>
      <c r="AJ80" s="183">
        <v>0</v>
      </c>
      <c r="AK80" s="187">
        <v>0</v>
      </c>
      <c r="AL80" s="78" t="s">
        <v>69</v>
      </c>
      <c r="AM80" s="187">
        <v>0</v>
      </c>
      <c r="AN80" s="78" t="s">
        <v>69</v>
      </c>
      <c r="AO80" s="187">
        <v>0</v>
      </c>
      <c r="AP80" s="191">
        <v>0</v>
      </c>
      <c r="AQ80" s="94" t="s">
        <v>69</v>
      </c>
      <c r="AR80" s="191">
        <v>50000</v>
      </c>
      <c r="AS80" s="108" t="s">
        <v>477</v>
      </c>
      <c r="AT80" s="192">
        <v>2500</v>
      </c>
      <c r="AU80" s="193">
        <v>0</v>
      </c>
      <c r="AV80" s="109" t="s">
        <v>69</v>
      </c>
      <c r="AW80" s="193">
        <v>0</v>
      </c>
      <c r="AX80" s="109" t="s">
        <v>69</v>
      </c>
      <c r="AY80" s="177">
        <f t="shared" si="2"/>
        <v>0</v>
      </c>
      <c r="AZ80" s="177">
        <f t="shared" si="3"/>
        <v>52500</v>
      </c>
      <c r="BA80" s="93" t="s">
        <v>74</v>
      </c>
      <c r="BB80" s="177">
        <v>0</v>
      </c>
      <c r="BC80" s="177">
        <v>0</v>
      </c>
      <c r="BD80" s="177">
        <v>0</v>
      </c>
      <c r="BE80" s="177">
        <v>0</v>
      </c>
      <c r="BF80" s="177">
        <v>0</v>
      </c>
      <c r="BG80" s="177">
        <v>0</v>
      </c>
    </row>
    <row r="81" spans="1:60" s="89" customFormat="1" ht="31.5" x14ac:dyDescent="0.25">
      <c r="A81" s="28" t="s">
        <v>84</v>
      </c>
      <c r="B81" s="90">
        <v>6</v>
      </c>
      <c r="C81" s="90" t="s">
        <v>1416</v>
      </c>
      <c r="D81" s="28" t="s">
        <v>784</v>
      </c>
      <c r="E81" s="91" t="s">
        <v>83</v>
      </c>
      <c r="F81" s="90" t="s">
        <v>785</v>
      </c>
      <c r="G81" s="91" t="s">
        <v>100</v>
      </c>
      <c r="H81" s="28">
        <v>54100</v>
      </c>
      <c r="I81" s="28" t="s">
        <v>478</v>
      </c>
      <c r="J81" s="28" t="s">
        <v>69</v>
      </c>
      <c r="K81" s="90" t="s">
        <v>69</v>
      </c>
      <c r="L81" s="92" t="s">
        <v>69</v>
      </c>
      <c r="M81" s="28" t="s">
        <v>260</v>
      </c>
      <c r="N81" s="93" t="s">
        <v>786</v>
      </c>
      <c r="O81" s="93" t="s">
        <v>785</v>
      </c>
      <c r="P81" s="93" t="s">
        <v>74</v>
      </c>
      <c r="Q81" s="93" t="s">
        <v>80</v>
      </c>
      <c r="R81" s="93" t="s">
        <v>80</v>
      </c>
      <c r="S81" s="93">
        <v>7</v>
      </c>
      <c r="T81" s="93" t="s">
        <v>80</v>
      </c>
      <c r="U81" s="99" t="s">
        <v>80</v>
      </c>
      <c r="V81" s="93" t="s">
        <v>145</v>
      </c>
      <c r="W81" s="177">
        <v>0</v>
      </c>
      <c r="X81" s="177">
        <v>0</v>
      </c>
      <c r="Y81" s="177">
        <v>0</v>
      </c>
      <c r="Z81" s="177">
        <v>0</v>
      </c>
      <c r="AA81" s="179">
        <v>0</v>
      </c>
      <c r="AB81" s="76" t="s">
        <v>69</v>
      </c>
      <c r="AC81" s="179">
        <v>0</v>
      </c>
      <c r="AD81" s="76" t="s">
        <v>69</v>
      </c>
      <c r="AE81" s="179">
        <v>0</v>
      </c>
      <c r="AF81" s="183">
        <v>0</v>
      </c>
      <c r="AG81" s="77" t="s">
        <v>69</v>
      </c>
      <c r="AH81" s="183">
        <v>0</v>
      </c>
      <c r="AI81" s="77" t="s">
        <v>69</v>
      </c>
      <c r="AJ81" s="183">
        <v>0</v>
      </c>
      <c r="AK81" s="187">
        <v>0</v>
      </c>
      <c r="AL81" s="78" t="s">
        <v>69</v>
      </c>
      <c r="AM81" s="187">
        <v>30000</v>
      </c>
      <c r="AN81" s="78" t="s">
        <v>477</v>
      </c>
      <c r="AO81" s="187">
        <v>1500</v>
      </c>
      <c r="AP81" s="191">
        <v>0</v>
      </c>
      <c r="AQ81" s="94" t="s">
        <v>69</v>
      </c>
      <c r="AR81" s="191">
        <v>60000</v>
      </c>
      <c r="AS81" s="108" t="s">
        <v>477</v>
      </c>
      <c r="AT81" s="192">
        <v>3000</v>
      </c>
      <c r="AU81" s="193">
        <v>0</v>
      </c>
      <c r="AV81" s="109" t="s">
        <v>69</v>
      </c>
      <c r="AW81" s="193">
        <v>300000</v>
      </c>
      <c r="AX81" s="109" t="s">
        <v>752</v>
      </c>
      <c r="AY81" s="177">
        <f t="shared" si="2"/>
        <v>0</v>
      </c>
      <c r="AZ81" s="177">
        <f t="shared" si="3"/>
        <v>394500</v>
      </c>
      <c r="BA81" s="93" t="s">
        <v>145</v>
      </c>
      <c r="BB81" s="177">
        <v>0</v>
      </c>
      <c r="BC81" s="177">
        <v>30000</v>
      </c>
      <c r="BD81" s="177">
        <v>0</v>
      </c>
      <c r="BE81" s="177">
        <v>30000</v>
      </c>
      <c r="BF81" s="177">
        <v>0</v>
      </c>
      <c r="BG81" s="177">
        <v>0</v>
      </c>
      <c r="BH81" s="250"/>
    </row>
    <row r="82" spans="1:60" s="89" customFormat="1" ht="31.5" x14ac:dyDescent="0.25">
      <c r="A82" s="28" t="s">
        <v>84</v>
      </c>
      <c r="B82" s="90">
        <v>6</v>
      </c>
      <c r="C82" s="90" t="s">
        <v>1416</v>
      </c>
      <c r="D82" s="28" t="s">
        <v>743</v>
      </c>
      <c r="E82" s="91" t="s">
        <v>83</v>
      </c>
      <c r="F82" s="90" t="s">
        <v>744</v>
      </c>
      <c r="G82" s="91" t="s">
        <v>100</v>
      </c>
      <c r="H82" s="28">
        <v>54100</v>
      </c>
      <c r="I82" s="28" t="s">
        <v>478</v>
      </c>
      <c r="J82" s="28" t="s">
        <v>69</v>
      </c>
      <c r="K82" s="90" t="s">
        <v>69</v>
      </c>
      <c r="L82" s="92" t="s">
        <v>69</v>
      </c>
      <c r="M82" s="28" t="s">
        <v>260</v>
      </c>
      <c r="N82" s="93" t="s">
        <v>745</v>
      </c>
      <c r="O82" s="93" t="s">
        <v>1415</v>
      </c>
      <c r="P82" s="93" t="s">
        <v>74</v>
      </c>
      <c r="Q82" s="93" t="s">
        <v>80</v>
      </c>
      <c r="R82" s="93" t="s">
        <v>80</v>
      </c>
      <c r="S82" s="93" t="s">
        <v>80</v>
      </c>
      <c r="T82" s="93" t="s">
        <v>80</v>
      </c>
      <c r="U82" s="99">
        <v>2030</v>
      </c>
      <c r="V82" s="93" t="s">
        <v>145</v>
      </c>
      <c r="W82" s="177">
        <v>0</v>
      </c>
      <c r="X82" s="177">
        <v>0</v>
      </c>
      <c r="Y82" s="177">
        <v>0</v>
      </c>
      <c r="Z82" s="177">
        <v>0</v>
      </c>
      <c r="AA82" s="179">
        <v>0</v>
      </c>
      <c r="AB82" s="76" t="s">
        <v>69</v>
      </c>
      <c r="AC82" s="179">
        <v>50000</v>
      </c>
      <c r="AD82" s="76" t="s">
        <v>539</v>
      </c>
      <c r="AE82" s="179">
        <v>2500</v>
      </c>
      <c r="AF82" s="183">
        <v>0</v>
      </c>
      <c r="AG82" s="77" t="s">
        <v>69</v>
      </c>
      <c r="AH82" s="183">
        <v>50000</v>
      </c>
      <c r="AI82" s="77" t="s">
        <v>477</v>
      </c>
      <c r="AJ82" s="183">
        <v>2500</v>
      </c>
      <c r="AK82" s="187">
        <v>0</v>
      </c>
      <c r="AL82" s="78" t="s">
        <v>69</v>
      </c>
      <c r="AM82" s="187">
        <v>50000</v>
      </c>
      <c r="AN82" s="78" t="s">
        <v>477</v>
      </c>
      <c r="AO82" s="187">
        <v>2500</v>
      </c>
      <c r="AP82" s="191">
        <v>0</v>
      </c>
      <c r="AQ82" s="94" t="s">
        <v>69</v>
      </c>
      <c r="AR82" s="191">
        <v>100000</v>
      </c>
      <c r="AS82" s="108" t="s">
        <v>518</v>
      </c>
      <c r="AT82" s="192">
        <v>5000</v>
      </c>
      <c r="AU82" s="193">
        <v>0</v>
      </c>
      <c r="AV82" s="109" t="s">
        <v>69</v>
      </c>
      <c r="AW82" s="193">
        <v>4000000</v>
      </c>
      <c r="AX82" s="109" t="s">
        <v>518</v>
      </c>
      <c r="AY82" s="177">
        <f t="shared" si="2"/>
        <v>0</v>
      </c>
      <c r="AZ82" s="177">
        <f t="shared" si="3"/>
        <v>4262500</v>
      </c>
      <c r="BA82" s="93" t="s">
        <v>74</v>
      </c>
      <c r="BB82" s="177">
        <v>0</v>
      </c>
      <c r="BC82" s="177">
        <v>0</v>
      </c>
      <c r="BD82" s="177">
        <v>0</v>
      </c>
      <c r="BE82" s="177">
        <v>0</v>
      </c>
      <c r="BF82" s="177">
        <v>0</v>
      </c>
      <c r="BG82" s="177">
        <v>0</v>
      </c>
    </row>
    <row r="83" spans="1:60" s="89" customFormat="1" x14ac:dyDescent="0.25">
      <c r="A83" s="28" t="s">
        <v>84</v>
      </c>
      <c r="B83" s="90">
        <v>6</v>
      </c>
      <c r="C83" s="90" t="s">
        <v>1416</v>
      </c>
      <c r="D83" s="28" t="s">
        <v>787</v>
      </c>
      <c r="E83" s="91" t="s">
        <v>83</v>
      </c>
      <c r="F83" s="90" t="s">
        <v>1476</v>
      </c>
      <c r="G83" s="91" t="s">
        <v>100</v>
      </c>
      <c r="H83" s="28">
        <v>54100</v>
      </c>
      <c r="I83" s="28" t="s">
        <v>478</v>
      </c>
      <c r="J83" s="28" t="s">
        <v>69</v>
      </c>
      <c r="K83" s="90" t="s">
        <v>69</v>
      </c>
      <c r="L83" s="92" t="s">
        <v>69</v>
      </c>
      <c r="M83" s="28" t="s">
        <v>260</v>
      </c>
      <c r="N83" s="93" t="s">
        <v>788</v>
      </c>
      <c r="O83" s="93" t="s">
        <v>1476</v>
      </c>
      <c r="P83" s="93" t="s">
        <v>74</v>
      </c>
      <c r="Q83" s="93" t="s">
        <v>80</v>
      </c>
      <c r="R83" s="93" t="s">
        <v>80</v>
      </c>
      <c r="S83" s="93" t="s">
        <v>80</v>
      </c>
      <c r="T83" s="93" t="s">
        <v>80</v>
      </c>
      <c r="U83" s="99" t="s">
        <v>80</v>
      </c>
      <c r="V83" s="93" t="s">
        <v>145</v>
      </c>
      <c r="W83" s="177">
        <v>0</v>
      </c>
      <c r="X83" s="177">
        <v>0</v>
      </c>
      <c r="Y83" s="177">
        <v>0</v>
      </c>
      <c r="Z83" s="177">
        <v>0</v>
      </c>
      <c r="AA83" s="179">
        <v>0</v>
      </c>
      <c r="AB83" s="76" t="s">
        <v>69</v>
      </c>
      <c r="AC83" s="179">
        <v>0</v>
      </c>
      <c r="AD83" s="76" t="s">
        <v>69</v>
      </c>
      <c r="AE83" s="179">
        <v>0</v>
      </c>
      <c r="AF83" s="183">
        <v>0</v>
      </c>
      <c r="AG83" s="77" t="s">
        <v>69</v>
      </c>
      <c r="AH83" s="183">
        <v>0</v>
      </c>
      <c r="AI83" s="77" t="s">
        <v>69</v>
      </c>
      <c r="AJ83" s="183">
        <v>0</v>
      </c>
      <c r="AK83" s="187">
        <v>0</v>
      </c>
      <c r="AL83" s="78" t="s">
        <v>69</v>
      </c>
      <c r="AM83" s="187">
        <v>10000</v>
      </c>
      <c r="AN83" s="78" t="s">
        <v>477</v>
      </c>
      <c r="AO83" s="187">
        <v>500</v>
      </c>
      <c r="AP83" s="191">
        <v>0</v>
      </c>
      <c r="AQ83" s="94" t="s">
        <v>69</v>
      </c>
      <c r="AR83" s="191">
        <v>40000</v>
      </c>
      <c r="AS83" s="108" t="s">
        <v>477</v>
      </c>
      <c r="AT83" s="192">
        <v>2000</v>
      </c>
      <c r="AU83" s="193">
        <v>0</v>
      </c>
      <c r="AV83" s="109" t="s">
        <v>69</v>
      </c>
      <c r="AW83" s="193">
        <v>850000</v>
      </c>
      <c r="AX83" s="109" t="s">
        <v>752</v>
      </c>
      <c r="AY83" s="177">
        <f t="shared" si="2"/>
        <v>0</v>
      </c>
      <c r="AZ83" s="177">
        <f t="shared" si="3"/>
        <v>902500</v>
      </c>
      <c r="BA83" s="93" t="s">
        <v>145</v>
      </c>
      <c r="BB83" s="177">
        <v>0</v>
      </c>
      <c r="BC83" s="177">
        <v>95000</v>
      </c>
      <c r="BD83" s="177">
        <v>0</v>
      </c>
      <c r="BE83" s="177">
        <v>10000</v>
      </c>
      <c r="BF83" s="177">
        <v>40000</v>
      </c>
      <c r="BG83" s="177">
        <v>45000</v>
      </c>
      <c r="BH83" s="250"/>
    </row>
    <row r="84" spans="1:60" s="89" customFormat="1" ht="31.5" x14ac:dyDescent="0.25">
      <c r="A84" s="28" t="s">
        <v>84</v>
      </c>
      <c r="B84" s="90">
        <v>6</v>
      </c>
      <c r="C84" s="90" t="s">
        <v>1416</v>
      </c>
      <c r="D84" s="28" t="s">
        <v>753</v>
      </c>
      <c r="E84" s="91" t="s">
        <v>83</v>
      </c>
      <c r="F84" s="90" t="s">
        <v>1477</v>
      </c>
      <c r="G84" s="91" t="s">
        <v>100</v>
      </c>
      <c r="H84" s="28">
        <v>54100</v>
      </c>
      <c r="I84" s="28" t="s">
        <v>478</v>
      </c>
      <c r="J84" s="28" t="s">
        <v>69</v>
      </c>
      <c r="K84" s="90" t="s">
        <v>69</v>
      </c>
      <c r="L84" s="92" t="s">
        <v>69</v>
      </c>
      <c r="M84" s="28" t="s">
        <v>260</v>
      </c>
      <c r="N84" s="93" t="s">
        <v>754</v>
      </c>
      <c r="O84" s="93" t="s">
        <v>1477</v>
      </c>
      <c r="P84" s="93" t="s">
        <v>74</v>
      </c>
      <c r="Q84" s="93" t="s">
        <v>80</v>
      </c>
      <c r="R84" s="93" t="s">
        <v>80</v>
      </c>
      <c r="S84" s="93" t="s">
        <v>80</v>
      </c>
      <c r="T84" s="93" t="s">
        <v>80</v>
      </c>
      <c r="U84" s="99">
        <v>2033</v>
      </c>
      <c r="V84" s="93" t="s">
        <v>145</v>
      </c>
      <c r="W84" s="177">
        <v>0</v>
      </c>
      <c r="X84" s="177">
        <v>0</v>
      </c>
      <c r="Y84" s="177">
        <v>0</v>
      </c>
      <c r="Z84" s="177">
        <v>0</v>
      </c>
      <c r="AA84" s="179">
        <v>0</v>
      </c>
      <c r="AB84" s="76" t="s">
        <v>69</v>
      </c>
      <c r="AC84" s="179">
        <v>0</v>
      </c>
      <c r="AD84" s="76" t="s">
        <v>69</v>
      </c>
      <c r="AE84" s="179">
        <v>0</v>
      </c>
      <c r="AF84" s="183">
        <v>0</v>
      </c>
      <c r="AG84" s="77" t="s">
        <v>69</v>
      </c>
      <c r="AH84" s="183">
        <v>0</v>
      </c>
      <c r="AI84" s="77" t="s">
        <v>69</v>
      </c>
      <c r="AJ84" s="183">
        <v>0</v>
      </c>
      <c r="AK84" s="187">
        <v>0</v>
      </c>
      <c r="AL84" s="78" t="s">
        <v>69</v>
      </c>
      <c r="AM84" s="187">
        <v>30000</v>
      </c>
      <c r="AN84" s="78" t="s">
        <v>477</v>
      </c>
      <c r="AO84" s="187">
        <v>1500</v>
      </c>
      <c r="AP84" s="191">
        <v>0</v>
      </c>
      <c r="AQ84" s="94" t="s">
        <v>69</v>
      </c>
      <c r="AR84" s="191">
        <v>60000</v>
      </c>
      <c r="AS84" s="108" t="s">
        <v>477</v>
      </c>
      <c r="AT84" s="192">
        <v>3000</v>
      </c>
      <c r="AU84" s="193">
        <v>0</v>
      </c>
      <c r="AV84" s="109" t="s">
        <v>69</v>
      </c>
      <c r="AW84" s="193">
        <v>570000</v>
      </c>
      <c r="AX84" s="109" t="s">
        <v>481</v>
      </c>
      <c r="AY84" s="177">
        <f t="shared" si="2"/>
        <v>0</v>
      </c>
      <c r="AZ84" s="177">
        <f t="shared" si="3"/>
        <v>664500</v>
      </c>
      <c r="BA84" s="93" t="s">
        <v>74</v>
      </c>
      <c r="BB84" s="177">
        <v>0</v>
      </c>
      <c r="BC84" s="177">
        <v>0</v>
      </c>
      <c r="BD84" s="177">
        <v>0</v>
      </c>
      <c r="BE84" s="177">
        <v>0</v>
      </c>
      <c r="BF84" s="177">
        <v>0</v>
      </c>
      <c r="BG84" s="177">
        <v>0</v>
      </c>
    </row>
    <row r="85" spans="1:60" s="89" customFormat="1" ht="31.5" x14ac:dyDescent="0.25">
      <c r="A85" s="28" t="s">
        <v>87</v>
      </c>
      <c r="B85" s="90">
        <v>1</v>
      </c>
      <c r="C85" s="90">
        <v>1</v>
      </c>
      <c r="D85" s="28" t="s">
        <v>136</v>
      </c>
      <c r="E85" s="91" t="s">
        <v>145</v>
      </c>
      <c r="F85" s="90" t="s">
        <v>137</v>
      </c>
      <c r="G85" s="91" t="s">
        <v>100</v>
      </c>
      <c r="H85" s="28">
        <v>57101</v>
      </c>
      <c r="I85" s="28" t="s">
        <v>137</v>
      </c>
      <c r="J85" s="28">
        <v>23310000</v>
      </c>
      <c r="K85" s="90" t="s">
        <v>138</v>
      </c>
      <c r="L85" s="92" t="s">
        <v>139</v>
      </c>
      <c r="M85" s="28" t="s">
        <v>140</v>
      </c>
      <c r="N85" s="93" t="s">
        <v>141</v>
      </c>
      <c r="O85" s="93" t="s">
        <v>137</v>
      </c>
      <c r="P85" s="160" t="s">
        <v>74</v>
      </c>
      <c r="Q85" s="160" t="s">
        <v>80</v>
      </c>
      <c r="R85" s="160" t="s">
        <v>80</v>
      </c>
      <c r="S85" s="160" t="s">
        <v>80</v>
      </c>
      <c r="T85" s="160" t="s">
        <v>80</v>
      </c>
      <c r="U85" s="166" t="s">
        <v>80</v>
      </c>
      <c r="V85" s="160" t="s">
        <v>74</v>
      </c>
      <c r="W85" s="177">
        <v>16448811.82</v>
      </c>
      <c r="X85" s="177">
        <v>39514015.689999998</v>
      </c>
      <c r="Y85" s="177">
        <v>0</v>
      </c>
      <c r="Z85" s="177">
        <v>1934203.57</v>
      </c>
      <c r="AA85" s="179">
        <v>0</v>
      </c>
      <c r="AB85" s="76" t="s">
        <v>142</v>
      </c>
      <c r="AC85" s="212">
        <v>580000</v>
      </c>
      <c r="AD85" s="76" t="s">
        <v>142</v>
      </c>
      <c r="AE85" s="179">
        <v>0</v>
      </c>
      <c r="AF85" s="215">
        <v>3000000</v>
      </c>
      <c r="AG85" s="77" t="s">
        <v>142</v>
      </c>
      <c r="AH85" s="215">
        <v>0</v>
      </c>
      <c r="AI85" s="77" t="s">
        <v>142</v>
      </c>
      <c r="AJ85" s="215">
        <v>0</v>
      </c>
      <c r="AK85" s="187">
        <v>0</v>
      </c>
      <c r="AL85" s="187" t="s">
        <v>142</v>
      </c>
      <c r="AM85" s="187">
        <v>0</v>
      </c>
      <c r="AN85" s="187" t="s">
        <v>142</v>
      </c>
      <c r="AO85" s="187">
        <v>0</v>
      </c>
      <c r="AP85" s="191">
        <v>0</v>
      </c>
      <c r="AQ85" s="94" t="s">
        <v>142</v>
      </c>
      <c r="AR85" s="191">
        <v>0</v>
      </c>
      <c r="AS85" s="108" t="s">
        <v>142</v>
      </c>
      <c r="AT85" s="192">
        <v>0</v>
      </c>
      <c r="AU85" s="193">
        <v>0</v>
      </c>
      <c r="AV85" s="109" t="s">
        <v>142</v>
      </c>
      <c r="AW85" s="193">
        <v>0</v>
      </c>
      <c r="AX85" s="109" t="s">
        <v>142</v>
      </c>
      <c r="AY85" s="177">
        <f t="shared" si="2"/>
        <v>19448811.82</v>
      </c>
      <c r="AZ85" s="177">
        <f t="shared" si="3"/>
        <v>42028219.259999998</v>
      </c>
      <c r="BA85" s="93" t="s">
        <v>74</v>
      </c>
      <c r="BB85" s="177">
        <v>0</v>
      </c>
      <c r="BC85" s="177">
        <v>0</v>
      </c>
      <c r="BD85" s="177">
        <v>0</v>
      </c>
      <c r="BE85" s="177">
        <v>0</v>
      </c>
      <c r="BF85" s="177">
        <v>0</v>
      </c>
      <c r="BG85" s="177">
        <v>0</v>
      </c>
    </row>
    <row r="86" spans="1:60" s="89" customFormat="1" ht="47.25" x14ac:dyDescent="0.25">
      <c r="A86" s="28" t="s">
        <v>87</v>
      </c>
      <c r="B86" s="90">
        <v>6</v>
      </c>
      <c r="C86" s="90">
        <v>1</v>
      </c>
      <c r="D86" s="28" t="s">
        <v>670</v>
      </c>
      <c r="E86" s="91" t="s">
        <v>145</v>
      </c>
      <c r="F86" s="90" t="s">
        <v>671</v>
      </c>
      <c r="G86" s="91" t="s">
        <v>100</v>
      </c>
      <c r="H86" s="28">
        <v>54100</v>
      </c>
      <c r="I86" s="28" t="s">
        <v>478</v>
      </c>
      <c r="J86" s="28">
        <v>23310000</v>
      </c>
      <c r="K86" s="90" t="s">
        <v>672</v>
      </c>
      <c r="L86" s="92" t="s">
        <v>673</v>
      </c>
      <c r="M86" s="28" t="s">
        <v>260</v>
      </c>
      <c r="N86" s="93" t="s">
        <v>674</v>
      </c>
      <c r="O86" s="93" t="s">
        <v>675</v>
      </c>
      <c r="P86" s="160" t="s">
        <v>74</v>
      </c>
      <c r="Q86" s="160">
        <v>1</v>
      </c>
      <c r="R86" s="160" t="s">
        <v>80</v>
      </c>
      <c r="S86" s="160" t="s">
        <v>80</v>
      </c>
      <c r="T86" s="160" t="s">
        <v>80</v>
      </c>
      <c r="U86" s="166" t="s">
        <v>80</v>
      </c>
      <c r="V86" s="160" t="s">
        <v>74</v>
      </c>
      <c r="W86" s="177">
        <v>0</v>
      </c>
      <c r="X86" s="177">
        <v>0</v>
      </c>
      <c r="Y86" s="177">
        <v>0</v>
      </c>
      <c r="Z86" s="177">
        <v>0</v>
      </c>
      <c r="AA86" s="179">
        <v>52800</v>
      </c>
      <c r="AB86" s="76" t="s">
        <v>676</v>
      </c>
      <c r="AC86" s="212">
        <v>66000</v>
      </c>
      <c r="AD86" s="76" t="s">
        <v>677</v>
      </c>
      <c r="AE86" s="179">
        <v>0</v>
      </c>
      <c r="AF86" s="215">
        <v>0</v>
      </c>
      <c r="AG86" s="77" t="s">
        <v>69</v>
      </c>
      <c r="AH86" s="215">
        <v>0</v>
      </c>
      <c r="AI86" s="77" t="s">
        <v>69</v>
      </c>
      <c r="AJ86" s="215">
        <v>0</v>
      </c>
      <c r="AK86" s="187">
        <v>0</v>
      </c>
      <c r="AL86" s="187" t="s">
        <v>69</v>
      </c>
      <c r="AM86" s="187">
        <v>0</v>
      </c>
      <c r="AN86" s="187" t="s">
        <v>69</v>
      </c>
      <c r="AO86" s="187">
        <v>0</v>
      </c>
      <c r="AP86" s="191">
        <v>0</v>
      </c>
      <c r="AQ86" s="94" t="s">
        <v>69</v>
      </c>
      <c r="AR86" s="191">
        <v>0</v>
      </c>
      <c r="AS86" s="108" t="s">
        <v>69</v>
      </c>
      <c r="AT86" s="192">
        <v>0</v>
      </c>
      <c r="AU86" s="193">
        <v>0</v>
      </c>
      <c r="AV86" s="109" t="s">
        <v>69</v>
      </c>
      <c r="AW86" s="193">
        <v>0</v>
      </c>
      <c r="AX86" s="109" t="s">
        <v>69</v>
      </c>
      <c r="AY86" s="177">
        <f t="shared" si="2"/>
        <v>52800</v>
      </c>
      <c r="AZ86" s="177">
        <f t="shared" si="3"/>
        <v>66000</v>
      </c>
      <c r="BA86" s="93" t="s">
        <v>74</v>
      </c>
      <c r="BB86" s="177">
        <v>0</v>
      </c>
      <c r="BC86" s="177">
        <v>0</v>
      </c>
      <c r="BD86" s="177">
        <v>0</v>
      </c>
      <c r="BE86" s="177">
        <v>0</v>
      </c>
      <c r="BF86" s="177">
        <v>0</v>
      </c>
      <c r="BG86" s="177">
        <v>0</v>
      </c>
    </row>
    <row r="87" spans="1:60" s="89" customFormat="1" ht="47.25" x14ac:dyDescent="0.25">
      <c r="A87" s="28" t="s">
        <v>87</v>
      </c>
      <c r="B87" s="90">
        <v>6</v>
      </c>
      <c r="C87" s="90">
        <v>1</v>
      </c>
      <c r="D87" s="28" t="s">
        <v>769</v>
      </c>
      <c r="E87" s="91" t="s">
        <v>145</v>
      </c>
      <c r="F87" s="90" t="s">
        <v>770</v>
      </c>
      <c r="G87" s="91" t="s">
        <v>100</v>
      </c>
      <c r="H87" s="28">
        <v>55100</v>
      </c>
      <c r="I87" s="28" t="s">
        <v>750</v>
      </c>
      <c r="J87" s="28" t="s">
        <v>69</v>
      </c>
      <c r="K87" s="90" t="s">
        <v>69</v>
      </c>
      <c r="L87" s="92" t="s">
        <v>69</v>
      </c>
      <c r="M87" s="28" t="s">
        <v>260</v>
      </c>
      <c r="N87" s="93" t="s">
        <v>771</v>
      </c>
      <c r="O87" s="93" t="s">
        <v>772</v>
      </c>
      <c r="P87" s="160" t="s">
        <v>74</v>
      </c>
      <c r="Q87" s="160">
        <v>12</v>
      </c>
      <c r="R87" s="160">
        <v>12</v>
      </c>
      <c r="S87" s="160" t="s">
        <v>80</v>
      </c>
      <c r="T87" s="160" t="s">
        <v>80</v>
      </c>
      <c r="U87" s="166" t="s">
        <v>80</v>
      </c>
      <c r="V87" s="160" t="s">
        <v>145</v>
      </c>
      <c r="W87" s="177">
        <v>0</v>
      </c>
      <c r="X87" s="177">
        <v>98712.31</v>
      </c>
      <c r="Y87" s="177">
        <v>0</v>
      </c>
      <c r="Z87" s="177">
        <v>1456287.69</v>
      </c>
      <c r="AA87" s="179">
        <v>0</v>
      </c>
      <c r="AB87" s="76" t="s">
        <v>69</v>
      </c>
      <c r="AC87" s="212">
        <v>1075000</v>
      </c>
      <c r="AD87" s="76" t="s">
        <v>773</v>
      </c>
      <c r="AE87" s="179">
        <v>65000</v>
      </c>
      <c r="AF87" s="215">
        <v>0</v>
      </c>
      <c r="AG87" s="77" t="s">
        <v>69</v>
      </c>
      <c r="AH87" s="215">
        <v>0</v>
      </c>
      <c r="AI87" s="77" t="s">
        <v>69</v>
      </c>
      <c r="AJ87" s="215">
        <v>0</v>
      </c>
      <c r="AK87" s="187">
        <v>0</v>
      </c>
      <c r="AL87" s="187" t="s">
        <v>69</v>
      </c>
      <c r="AM87" s="187">
        <v>0</v>
      </c>
      <c r="AN87" s="187" t="s">
        <v>69</v>
      </c>
      <c r="AO87" s="187">
        <v>0</v>
      </c>
      <c r="AP87" s="191">
        <v>0</v>
      </c>
      <c r="AQ87" s="94" t="s">
        <v>69</v>
      </c>
      <c r="AR87" s="191">
        <v>0</v>
      </c>
      <c r="AS87" s="108" t="s">
        <v>69</v>
      </c>
      <c r="AT87" s="192">
        <v>0</v>
      </c>
      <c r="AU87" s="193">
        <v>0</v>
      </c>
      <c r="AV87" s="109" t="s">
        <v>69</v>
      </c>
      <c r="AW87" s="193">
        <v>0</v>
      </c>
      <c r="AX87" s="109" t="s">
        <v>69</v>
      </c>
      <c r="AY87" s="177">
        <f t="shared" si="2"/>
        <v>0</v>
      </c>
      <c r="AZ87" s="177">
        <f t="shared" si="3"/>
        <v>2695000</v>
      </c>
      <c r="BA87" s="93" t="s">
        <v>145</v>
      </c>
      <c r="BB87" s="177">
        <v>0</v>
      </c>
      <c r="BC87" s="177">
        <v>0</v>
      </c>
      <c r="BD87" s="177">
        <v>0</v>
      </c>
      <c r="BE87" s="177">
        <v>0</v>
      </c>
      <c r="BF87" s="177">
        <v>0</v>
      </c>
      <c r="BG87" s="177">
        <v>0</v>
      </c>
      <c r="BH87" s="250"/>
    </row>
    <row r="88" spans="1:60" s="89" customFormat="1" ht="63" x14ac:dyDescent="0.25">
      <c r="A88" s="28" t="s">
        <v>87</v>
      </c>
      <c r="B88" s="90">
        <v>6</v>
      </c>
      <c r="C88" s="90"/>
      <c r="D88" s="28" t="s">
        <v>1363</v>
      </c>
      <c r="E88" s="91" t="s">
        <v>74</v>
      </c>
      <c r="F88" s="90" t="s">
        <v>1364</v>
      </c>
      <c r="G88" s="91" t="s">
        <v>100</v>
      </c>
      <c r="H88" s="28">
        <v>54600</v>
      </c>
      <c r="I88" s="28" t="s">
        <v>663</v>
      </c>
      <c r="J88" s="28" t="s">
        <v>69</v>
      </c>
      <c r="K88" s="90" t="s">
        <v>69</v>
      </c>
      <c r="L88" s="92" t="s">
        <v>69</v>
      </c>
      <c r="M88" s="28" t="s">
        <v>466</v>
      </c>
      <c r="N88" s="93" t="s">
        <v>1365</v>
      </c>
      <c r="O88" s="93" t="s">
        <v>1366</v>
      </c>
      <c r="P88" s="160" t="s">
        <v>145</v>
      </c>
      <c r="Q88" s="160" t="s">
        <v>1367</v>
      </c>
      <c r="R88" s="160" t="s">
        <v>1367</v>
      </c>
      <c r="S88" s="160" t="s">
        <v>80</v>
      </c>
      <c r="T88" s="160" t="s">
        <v>80</v>
      </c>
      <c r="U88" s="166" t="s">
        <v>80</v>
      </c>
      <c r="V88" s="160" t="s">
        <v>74</v>
      </c>
      <c r="W88" s="177">
        <v>0</v>
      </c>
      <c r="X88" s="177">
        <v>27242.99</v>
      </c>
      <c r="Y88" s="177">
        <v>0</v>
      </c>
      <c r="Z88" s="177">
        <v>0</v>
      </c>
      <c r="AA88" s="179">
        <v>0</v>
      </c>
      <c r="AB88" s="76" t="s">
        <v>69</v>
      </c>
      <c r="AC88" s="212">
        <v>119000</v>
      </c>
      <c r="AD88" s="76" t="s">
        <v>1368</v>
      </c>
      <c r="AE88" s="179">
        <v>0</v>
      </c>
      <c r="AF88" s="215">
        <v>0</v>
      </c>
      <c r="AG88" s="77" t="s">
        <v>69</v>
      </c>
      <c r="AH88" s="215">
        <v>357000</v>
      </c>
      <c r="AI88" s="77" t="s">
        <v>1368</v>
      </c>
      <c r="AJ88" s="215">
        <v>0</v>
      </c>
      <c r="AK88" s="187">
        <v>0</v>
      </c>
      <c r="AL88" s="187" t="s">
        <v>69</v>
      </c>
      <c r="AM88" s="187">
        <v>0</v>
      </c>
      <c r="AN88" s="187" t="s">
        <v>69</v>
      </c>
      <c r="AO88" s="187">
        <v>0</v>
      </c>
      <c r="AP88" s="191">
        <v>0</v>
      </c>
      <c r="AQ88" s="94" t="s">
        <v>69</v>
      </c>
      <c r="AR88" s="191">
        <v>0</v>
      </c>
      <c r="AS88" s="108" t="s">
        <v>69</v>
      </c>
      <c r="AT88" s="192">
        <v>0</v>
      </c>
      <c r="AU88" s="193">
        <v>0</v>
      </c>
      <c r="AV88" s="109" t="s">
        <v>69</v>
      </c>
      <c r="AW88" s="193">
        <v>0</v>
      </c>
      <c r="AX88" s="109" t="s">
        <v>69</v>
      </c>
      <c r="AY88" s="177">
        <f t="shared" si="2"/>
        <v>0</v>
      </c>
      <c r="AZ88" s="177">
        <f t="shared" si="3"/>
        <v>503242.99</v>
      </c>
      <c r="BA88" s="93" t="s">
        <v>74</v>
      </c>
      <c r="BB88" s="177">
        <v>0</v>
      </c>
      <c r="BC88" s="177">
        <v>0</v>
      </c>
      <c r="BD88" s="177">
        <v>0</v>
      </c>
      <c r="BE88" s="177">
        <v>0</v>
      </c>
      <c r="BF88" s="177">
        <v>0</v>
      </c>
      <c r="BG88" s="177">
        <v>0</v>
      </c>
    </row>
    <row r="89" spans="1:60" s="89" customFormat="1" ht="31.5" x14ac:dyDescent="0.25">
      <c r="A89" s="28" t="s">
        <v>87</v>
      </c>
      <c r="B89" s="90">
        <v>1</v>
      </c>
      <c r="C89" s="90">
        <v>1</v>
      </c>
      <c r="D89" s="28" t="s">
        <v>1467</v>
      </c>
      <c r="E89" s="91" t="s">
        <v>145</v>
      </c>
      <c r="F89" s="90" t="s">
        <v>1417</v>
      </c>
      <c r="G89" s="91" t="s">
        <v>100</v>
      </c>
      <c r="H89" s="28">
        <v>57100</v>
      </c>
      <c r="I89" s="28" t="s">
        <v>126</v>
      </c>
      <c r="J89" s="28" t="s">
        <v>69</v>
      </c>
      <c r="K89" s="90" t="s">
        <v>69</v>
      </c>
      <c r="L89" s="92" t="s">
        <v>69</v>
      </c>
      <c r="M89" s="28" t="s">
        <v>140</v>
      </c>
      <c r="N89" s="93" t="s">
        <v>1466</v>
      </c>
      <c r="O89" s="93" t="s">
        <v>144</v>
      </c>
      <c r="P89" s="160" t="s">
        <v>74</v>
      </c>
      <c r="Q89" s="160" t="s">
        <v>80</v>
      </c>
      <c r="R89" s="160" t="s">
        <v>80</v>
      </c>
      <c r="S89" s="160">
        <v>6</v>
      </c>
      <c r="T89" s="160" t="s">
        <v>80</v>
      </c>
      <c r="U89" s="166" t="s">
        <v>80</v>
      </c>
      <c r="V89" s="160" t="s">
        <v>74</v>
      </c>
      <c r="W89" s="177">
        <v>0</v>
      </c>
      <c r="X89" s="177">
        <v>0</v>
      </c>
      <c r="Y89" s="177">
        <v>0</v>
      </c>
      <c r="Z89" s="177">
        <v>0</v>
      </c>
      <c r="AA89" s="179">
        <v>0</v>
      </c>
      <c r="AB89" s="76" t="s">
        <v>69</v>
      </c>
      <c r="AC89" s="212">
        <v>75000</v>
      </c>
      <c r="AD89" s="76" t="s">
        <v>144</v>
      </c>
      <c r="AE89" s="179">
        <v>0</v>
      </c>
      <c r="AF89" s="215">
        <v>0</v>
      </c>
      <c r="AG89" s="77" t="s">
        <v>69</v>
      </c>
      <c r="AH89" s="215">
        <v>0</v>
      </c>
      <c r="AI89" s="77" t="s">
        <v>69</v>
      </c>
      <c r="AJ89" s="215">
        <v>0</v>
      </c>
      <c r="AK89" s="187">
        <v>0</v>
      </c>
      <c r="AL89" s="187" t="s">
        <v>69</v>
      </c>
      <c r="AM89" s="187">
        <v>0</v>
      </c>
      <c r="AN89" s="187" t="s">
        <v>69</v>
      </c>
      <c r="AO89" s="187">
        <v>0</v>
      </c>
      <c r="AP89" s="191">
        <v>0</v>
      </c>
      <c r="AQ89" s="94" t="s">
        <v>69</v>
      </c>
      <c r="AR89" s="191">
        <v>0</v>
      </c>
      <c r="AS89" s="108" t="s">
        <v>69</v>
      </c>
      <c r="AT89" s="192">
        <v>0</v>
      </c>
      <c r="AU89" s="193">
        <v>0</v>
      </c>
      <c r="AV89" s="109" t="s">
        <v>69</v>
      </c>
      <c r="AW89" s="193">
        <v>7000000</v>
      </c>
      <c r="AX89" s="109" t="s">
        <v>144</v>
      </c>
      <c r="AY89" s="177">
        <f t="shared" si="2"/>
        <v>0</v>
      </c>
      <c r="AZ89" s="177">
        <f t="shared" si="3"/>
        <v>7075000</v>
      </c>
      <c r="BA89" s="93" t="s">
        <v>74</v>
      </c>
      <c r="BB89" s="177">
        <v>0</v>
      </c>
      <c r="BC89" s="177">
        <v>0</v>
      </c>
      <c r="BD89" s="177">
        <v>0</v>
      </c>
      <c r="BE89" s="177">
        <v>0</v>
      </c>
      <c r="BF89" s="177">
        <v>0</v>
      </c>
      <c r="BG89" s="177">
        <v>0</v>
      </c>
    </row>
    <row r="90" spans="1:60" s="89" customFormat="1" ht="31.5" x14ac:dyDescent="0.25">
      <c r="A90" s="28" t="s">
        <v>87</v>
      </c>
      <c r="B90" s="90" t="s">
        <v>567</v>
      </c>
      <c r="C90" s="90">
        <v>3</v>
      </c>
      <c r="D90" s="28" t="s">
        <v>568</v>
      </c>
      <c r="E90" s="91" t="s">
        <v>74</v>
      </c>
      <c r="F90" s="90" t="s">
        <v>569</v>
      </c>
      <c r="G90" s="91" t="s">
        <v>100</v>
      </c>
      <c r="H90" s="28">
        <v>11401</v>
      </c>
      <c r="I90" s="28" t="s">
        <v>570</v>
      </c>
      <c r="J90" s="28" t="s">
        <v>510</v>
      </c>
      <c r="K90" s="90" t="s">
        <v>571</v>
      </c>
      <c r="L90" s="92" t="s">
        <v>572</v>
      </c>
      <c r="M90" s="28" t="s">
        <v>260</v>
      </c>
      <c r="N90" s="93" t="s">
        <v>573</v>
      </c>
      <c r="O90" s="93" t="s">
        <v>569</v>
      </c>
      <c r="P90" s="160" t="s">
        <v>74</v>
      </c>
      <c r="Q90" s="160" t="s">
        <v>80</v>
      </c>
      <c r="R90" s="160">
        <v>11</v>
      </c>
      <c r="S90" s="160" t="s">
        <v>80</v>
      </c>
      <c r="T90" s="160" t="s">
        <v>80</v>
      </c>
      <c r="U90" s="166" t="s">
        <v>80</v>
      </c>
      <c r="V90" s="160" t="s">
        <v>145</v>
      </c>
      <c r="W90" s="177">
        <v>0</v>
      </c>
      <c r="X90" s="177">
        <v>0</v>
      </c>
      <c r="Y90" s="177">
        <v>0</v>
      </c>
      <c r="Z90" s="177">
        <v>0</v>
      </c>
      <c r="AA90" s="179">
        <v>0</v>
      </c>
      <c r="AB90" s="76" t="s">
        <v>69</v>
      </c>
      <c r="AC90" s="212">
        <v>0</v>
      </c>
      <c r="AD90" s="76" t="s">
        <v>69</v>
      </c>
      <c r="AE90" s="179">
        <v>1000</v>
      </c>
      <c r="AF90" s="215">
        <v>350000</v>
      </c>
      <c r="AG90" s="77" t="s">
        <v>574</v>
      </c>
      <c r="AH90" s="215">
        <v>350000</v>
      </c>
      <c r="AI90" s="77" t="s">
        <v>1497</v>
      </c>
      <c r="AJ90" s="215">
        <v>3000</v>
      </c>
      <c r="AK90" s="187">
        <v>0</v>
      </c>
      <c r="AL90" s="187" t="s">
        <v>69</v>
      </c>
      <c r="AM90" s="187">
        <v>0</v>
      </c>
      <c r="AN90" s="187" t="s">
        <v>69</v>
      </c>
      <c r="AO90" s="187">
        <v>0</v>
      </c>
      <c r="AP90" s="191">
        <v>0</v>
      </c>
      <c r="AQ90" s="94" t="s">
        <v>69</v>
      </c>
      <c r="AR90" s="191">
        <v>0</v>
      </c>
      <c r="AS90" s="108" t="s">
        <v>69</v>
      </c>
      <c r="AT90" s="192">
        <v>0</v>
      </c>
      <c r="AU90" s="193">
        <v>0</v>
      </c>
      <c r="AV90" s="109" t="s">
        <v>69</v>
      </c>
      <c r="AW90" s="193">
        <v>0</v>
      </c>
      <c r="AX90" s="109" t="s">
        <v>69</v>
      </c>
      <c r="AY90" s="177">
        <f t="shared" si="2"/>
        <v>350000</v>
      </c>
      <c r="AZ90" s="177">
        <f t="shared" si="3"/>
        <v>354000</v>
      </c>
      <c r="BA90" s="93" t="s">
        <v>74</v>
      </c>
      <c r="BB90" s="177">
        <v>0</v>
      </c>
      <c r="BC90" s="177">
        <v>0</v>
      </c>
      <c r="BD90" s="177">
        <v>0</v>
      </c>
      <c r="BE90" s="177">
        <v>0</v>
      </c>
      <c r="BF90" s="177">
        <v>0</v>
      </c>
      <c r="BG90" s="177">
        <v>0</v>
      </c>
    </row>
    <row r="91" spans="1:60" s="89" customFormat="1" ht="31.5" x14ac:dyDescent="0.25">
      <c r="A91" s="28" t="s">
        <v>87</v>
      </c>
      <c r="B91" s="90">
        <v>4</v>
      </c>
      <c r="C91" s="90">
        <v>5</v>
      </c>
      <c r="D91" s="28" t="s">
        <v>1454</v>
      </c>
      <c r="E91" s="91" t="s">
        <v>74</v>
      </c>
      <c r="F91" s="90" t="s">
        <v>1449</v>
      </c>
      <c r="G91" s="91" t="s">
        <v>100</v>
      </c>
      <c r="H91" s="28" t="s">
        <v>1450</v>
      </c>
      <c r="I91" s="28" t="s">
        <v>1451</v>
      </c>
      <c r="J91" s="28" t="s">
        <v>69</v>
      </c>
      <c r="K91" s="90" t="s">
        <v>69</v>
      </c>
      <c r="L91" s="92" t="s">
        <v>69</v>
      </c>
      <c r="M91" s="28" t="s">
        <v>260</v>
      </c>
      <c r="N91" s="93" t="s">
        <v>1455</v>
      </c>
      <c r="O91" s="93" t="s">
        <v>1449</v>
      </c>
      <c r="P91" s="160" t="s">
        <v>74</v>
      </c>
      <c r="Q91" s="160" t="s">
        <v>80</v>
      </c>
      <c r="R91" s="160">
        <v>10</v>
      </c>
      <c r="S91" s="160" t="s">
        <v>80</v>
      </c>
      <c r="T91" s="160" t="s">
        <v>80</v>
      </c>
      <c r="U91" s="166" t="s">
        <v>80</v>
      </c>
      <c r="V91" s="160" t="s">
        <v>145</v>
      </c>
      <c r="W91" s="177">
        <v>0</v>
      </c>
      <c r="X91" s="177">
        <v>0</v>
      </c>
      <c r="Y91" s="177">
        <v>0</v>
      </c>
      <c r="Z91" s="177">
        <v>30000</v>
      </c>
      <c r="AA91" s="179">
        <v>0</v>
      </c>
      <c r="AB91" s="76" t="s">
        <v>69</v>
      </c>
      <c r="AC91" s="212">
        <v>0</v>
      </c>
      <c r="AD91" s="76" t="s">
        <v>69</v>
      </c>
      <c r="AE91" s="179">
        <v>0</v>
      </c>
      <c r="AF91" s="215">
        <v>0</v>
      </c>
      <c r="AG91" s="77" t="s">
        <v>69</v>
      </c>
      <c r="AH91" s="215">
        <v>0</v>
      </c>
      <c r="AI91" s="77" t="s">
        <v>69</v>
      </c>
      <c r="AJ91" s="215">
        <v>0</v>
      </c>
      <c r="AK91" s="187">
        <v>0</v>
      </c>
      <c r="AL91" s="187" t="s">
        <v>69</v>
      </c>
      <c r="AM91" s="187">
        <v>0</v>
      </c>
      <c r="AN91" s="187" t="s">
        <v>69</v>
      </c>
      <c r="AO91" s="187">
        <v>0</v>
      </c>
      <c r="AP91" s="191">
        <v>0</v>
      </c>
      <c r="AQ91" s="94" t="s">
        <v>69</v>
      </c>
      <c r="AR91" s="191">
        <v>30000</v>
      </c>
      <c r="AS91" s="108" t="s">
        <v>477</v>
      </c>
      <c r="AT91" s="192">
        <v>20000</v>
      </c>
      <c r="AU91" s="193">
        <v>0</v>
      </c>
      <c r="AV91" s="109" t="s">
        <v>69</v>
      </c>
      <c r="AW91" s="193">
        <v>370000</v>
      </c>
      <c r="AX91" s="109" t="s">
        <v>529</v>
      </c>
      <c r="AY91" s="177">
        <f t="shared" si="2"/>
        <v>0</v>
      </c>
      <c r="AZ91" s="177">
        <f t="shared" si="3"/>
        <v>450000</v>
      </c>
      <c r="BA91" s="93" t="s">
        <v>74</v>
      </c>
      <c r="BB91" s="177">
        <v>0</v>
      </c>
      <c r="BC91" s="177">
        <v>0</v>
      </c>
      <c r="BD91" s="177">
        <v>0</v>
      </c>
      <c r="BE91" s="177">
        <v>0</v>
      </c>
      <c r="BF91" s="177">
        <v>0</v>
      </c>
      <c r="BG91" s="177">
        <v>0</v>
      </c>
    </row>
    <row r="92" spans="1:60" s="89" customFormat="1" x14ac:dyDescent="0.25">
      <c r="A92" s="28" t="s">
        <v>87</v>
      </c>
      <c r="B92" s="90">
        <v>4</v>
      </c>
      <c r="C92" s="90">
        <v>1</v>
      </c>
      <c r="D92" s="28" t="s">
        <v>257</v>
      </c>
      <c r="E92" s="91" t="s">
        <v>145</v>
      </c>
      <c r="F92" s="90" t="s">
        <v>258</v>
      </c>
      <c r="G92" s="91" t="s">
        <v>100</v>
      </c>
      <c r="H92" s="28">
        <v>55501</v>
      </c>
      <c r="I92" s="28" t="s">
        <v>259</v>
      </c>
      <c r="J92" s="28" t="s">
        <v>69</v>
      </c>
      <c r="K92" s="90" t="s">
        <v>69</v>
      </c>
      <c r="L92" s="92" t="s">
        <v>69</v>
      </c>
      <c r="M92" s="28" t="s">
        <v>260</v>
      </c>
      <c r="N92" s="93" t="s">
        <v>261</v>
      </c>
      <c r="O92" s="93" t="s">
        <v>258</v>
      </c>
      <c r="P92" s="160" t="s">
        <v>74</v>
      </c>
      <c r="Q92" s="160" t="s">
        <v>80</v>
      </c>
      <c r="R92" s="160" t="s">
        <v>80</v>
      </c>
      <c r="S92" s="160">
        <v>12</v>
      </c>
      <c r="T92" s="160" t="s">
        <v>80</v>
      </c>
      <c r="U92" s="166" t="s">
        <v>80</v>
      </c>
      <c r="V92" s="160" t="s">
        <v>83</v>
      </c>
      <c r="W92" s="177">
        <v>0</v>
      </c>
      <c r="X92" s="177">
        <v>23098.86</v>
      </c>
      <c r="Y92" s="177">
        <v>0</v>
      </c>
      <c r="Z92" s="177">
        <v>0</v>
      </c>
      <c r="AA92" s="179">
        <v>0</v>
      </c>
      <c r="AB92" s="76" t="s">
        <v>69</v>
      </c>
      <c r="AC92" s="212">
        <v>55000</v>
      </c>
      <c r="AD92" s="76" t="s">
        <v>262</v>
      </c>
      <c r="AE92" s="179">
        <v>0</v>
      </c>
      <c r="AF92" s="215">
        <v>0</v>
      </c>
      <c r="AG92" s="77" t="s">
        <v>69</v>
      </c>
      <c r="AH92" s="215">
        <v>0</v>
      </c>
      <c r="AI92" s="77" t="s">
        <v>69</v>
      </c>
      <c r="AJ92" s="215">
        <v>0</v>
      </c>
      <c r="AK92" s="187">
        <v>0</v>
      </c>
      <c r="AL92" s="187" t="s">
        <v>69</v>
      </c>
      <c r="AM92" s="187">
        <v>40000</v>
      </c>
      <c r="AN92" s="187" t="s">
        <v>263</v>
      </c>
      <c r="AO92" s="187">
        <v>0</v>
      </c>
      <c r="AP92" s="191">
        <v>0</v>
      </c>
      <c r="AQ92" s="94" t="s">
        <v>69</v>
      </c>
      <c r="AR92" s="191">
        <v>300000</v>
      </c>
      <c r="AS92" s="108" t="s">
        <v>263</v>
      </c>
      <c r="AT92" s="192">
        <v>0</v>
      </c>
      <c r="AU92" s="193">
        <v>0</v>
      </c>
      <c r="AV92" s="109" t="s">
        <v>69</v>
      </c>
      <c r="AW92" s="193">
        <v>0</v>
      </c>
      <c r="AX92" s="109" t="s">
        <v>69</v>
      </c>
      <c r="AY92" s="177">
        <f t="shared" si="2"/>
        <v>0</v>
      </c>
      <c r="AZ92" s="177">
        <f t="shared" si="3"/>
        <v>418098.86</v>
      </c>
      <c r="BA92" s="93" t="s">
        <v>74</v>
      </c>
      <c r="BB92" s="177">
        <v>0</v>
      </c>
      <c r="BC92" s="177">
        <v>0</v>
      </c>
      <c r="BD92" s="177">
        <v>0</v>
      </c>
      <c r="BE92" s="177">
        <v>0</v>
      </c>
      <c r="BF92" s="177">
        <v>0</v>
      </c>
      <c r="BG92" s="177">
        <v>0</v>
      </c>
    </row>
    <row r="93" spans="1:60" s="89" customFormat="1" ht="157.5" x14ac:dyDescent="0.25">
      <c r="A93" s="28" t="s">
        <v>87</v>
      </c>
      <c r="B93" s="90">
        <v>4</v>
      </c>
      <c r="C93" s="90"/>
      <c r="D93" s="28" t="s">
        <v>575</v>
      </c>
      <c r="E93" s="91" t="s">
        <v>74</v>
      </c>
      <c r="F93" s="90" t="s">
        <v>576</v>
      </c>
      <c r="G93" s="91" t="s">
        <v>100</v>
      </c>
      <c r="H93" s="28">
        <v>55502</v>
      </c>
      <c r="I93" s="28" t="s">
        <v>577</v>
      </c>
      <c r="J93" s="28" t="s">
        <v>510</v>
      </c>
      <c r="K93" s="90" t="s">
        <v>1523</v>
      </c>
      <c r="L93" s="92" t="s">
        <v>1522</v>
      </c>
      <c r="M93" s="28" t="s">
        <v>260</v>
      </c>
      <c r="N93" s="93" t="s">
        <v>578</v>
      </c>
      <c r="O93" s="93" t="s">
        <v>576</v>
      </c>
      <c r="P93" s="160" t="s">
        <v>74</v>
      </c>
      <c r="Q93" s="160">
        <v>12</v>
      </c>
      <c r="R93" s="160">
        <v>12</v>
      </c>
      <c r="S93" s="160">
        <v>12</v>
      </c>
      <c r="T93" s="160">
        <v>12</v>
      </c>
      <c r="U93" s="166" t="s">
        <v>80</v>
      </c>
      <c r="V93" s="160" t="s">
        <v>74</v>
      </c>
      <c r="W93" s="177">
        <v>0</v>
      </c>
      <c r="X93" s="177">
        <v>0</v>
      </c>
      <c r="Y93" s="177">
        <v>0</v>
      </c>
      <c r="Z93" s="177">
        <v>0</v>
      </c>
      <c r="AA93" s="179">
        <v>10000</v>
      </c>
      <c r="AB93" s="76" t="s">
        <v>579</v>
      </c>
      <c r="AC93" s="212">
        <v>30000</v>
      </c>
      <c r="AD93" s="76" t="s">
        <v>580</v>
      </c>
      <c r="AE93" s="179">
        <v>0</v>
      </c>
      <c r="AF93" s="215">
        <v>0</v>
      </c>
      <c r="AG93" s="77" t="s">
        <v>69</v>
      </c>
      <c r="AH93" s="215">
        <v>80000</v>
      </c>
      <c r="AI93" s="77" t="s">
        <v>1517</v>
      </c>
      <c r="AJ93" s="215">
        <v>0</v>
      </c>
      <c r="AK93" s="187">
        <v>0</v>
      </c>
      <c r="AL93" s="187" t="s">
        <v>69</v>
      </c>
      <c r="AM93" s="187">
        <v>165000</v>
      </c>
      <c r="AN93" s="187" t="s">
        <v>1518</v>
      </c>
      <c r="AO93" s="187">
        <v>0</v>
      </c>
      <c r="AP93" s="191">
        <v>0</v>
      </c>
      <c r="AQ93" s="94" t="s">
        <v>69</v>
      </c>
      <c r="AR93" s="191">
        <v>128000</v>
      </c>
      <c r="AS93" s="108" t="s">
        <v>1519</v>
      </c>
      <c r="AT93" s="192">
        <v>0</v>
      </c>
      <c r="AU93" s="193">
        <v>0</v>
      </c>
      <c r="AV93" s="109" t="s">
        <v>69</v>
      </c>
      <c r="AW93" s="193">
        <v>0</v>
      </c>
      <c r="AX93" s="109" t="s">
        <v>69</v>
      </c>
      <c r="AY93" s="177">
        <f t="shared" si="2"/>
        <v>10000</v>
      </c>
      <c r="AZ93" s="177">
        <f t="shared" si="3"/>
        <v>403000</v>
      </c>
      <c r="BA93" s="93" t="s">
        <v>74</v>
      </c>
      <c r="BB93" s="177">
        <v>0</v>
      </c>
      <c r="BC93" s="177">
        <v>0</v>
      </c>
      <c r="BD93" s="177">
        <v>0</v>
      </c>
      <c r="BE93" s="177">
        <v>0</v>
      </c>
      <c r="BF93" s="177">
        <v>0</v>
      </c>
      <c r="BG93" s="177">
        <v>0</v>
      </c>
    </row>
    <row r="94" spans="1:60" s="89" customFormat="1" ht="31.5" x14ac:dyDescent="0.25">
      <c r="A94" s="28" t="s">
        <v>87</v>
      </c>
      <c r="B94" s="90">
        <v>4</v>
      </c>
      <c r="C94" s="90"/>
      <c r="D94" s="28" t="s">
        <v>575</v>
      </c>
      <c r="E94" s="91" t="s">
        <v>74</v>
      </c>
      <c r="F94" s="90" t="s">
        <v>576</v>
      </c>
      <c r="G94" s="91" t="s">
        <v>100</v>
      </c>
      <c r="H94" s="28">
        <v>55502</v>
      </c>
      <c r="I94" s="28" t="s">
        <v>577</v>
      </c>
      <c r="J94" s="28" t="s">
        <v>1520</v>
      </c>
      <c r="K94" s="90" t="s">
        <v>143</v>
      </c>
      <c r="L94" s="92" t="s">
        <v>1521</v>
      </c>
      <c r="M94" s="28" t="s">
        <v>70</v>
      </c>
      <c r="N94" s="93" t="s">
        <v>581</v>
      </c>
      <c r="O94" s="93" t="s">
        <v>582</v>
      </c>
      <c r="P94" s="160" t="s">
        <v>74</v>
      </c>
      <c r="Q94" s="160">
        <v>12</v>
      </c>
      <c r="R94" s="160" t="s">
        <v>80</v>
      </c>
      <c r="S94" s="160" t="s">
        <v>80</v>
      </c>
      <c r="T94" s="160" t="s">
        <v>80</v>
      </c>
      <c r="U94" s="166" t="s">
        <v>80</v>
      </c>
      <c r="V94" s="160" t="s">
        <v>74</v>
      </c>
      <c r="W94" s="177">
        <v>0</v>
      </c>
      <c r="X94" s="177">
        <v>0</v>
      </c>
      <c r="Y94" s="177">
        <v>0</v>
      </c>
      <c r="Z94" s="177">
        <v>0</v>
      </c>
      <c r="AA94" s="179">
        <v>1600</v>
      </c>
      <c r="AB94" s="76" t="s">
        <v>69</v>
      </c>
      <c r="AC94" s="212">
        <v>30400</v>
      </c>
      <c r="AD94" s="76" t="s">
        <v>583</v>
      </c>
      <c r="AE94" s="179">
        <v>0</v>
      </c>
      <c r="AF94" s="215">
        <v>0</v>
      </c>
      <c r="AG94" s="77" t="s">
        <v>69</v>
      </c>
      <c r="AH94" s="215">
        <v>0</v>
      </c>
      <c r="AI94" s="77" t="s">
        <v>69</v>
      </c>
      <c r="AJ94" s="215">
        <v>0</v>
      </c>
      <c r="AK94" s="187">
        <v>0</v>
      </c>
      <c r="AL94" s="187" t="s">
        <v>69</v>
      </c>
      <c r="AM94" s="187">
        <v>0</v>
      </c>
      <c r="AN94" s="187" t="s">
        <v>69</v>
      </c>
      <c r="AO94" s="187">
        <v>0</v>
      </c>
      <c r="AP94" s="191">
        <v>0</v>
      </c>
      <c r="AQ94" s="94" t="s">
        <v>69</v>
      </c>
      <c r="AR94" s="191">
        <v>0</v>
      </c>
      <c r="AS94" s="108" t="s">
        <v>69</v>
      </c>
      <c r="AT94" s="192">
        <v>0</v>
      </c>
      <c r="AU94" s="193">
        <v>0</v>
      </c>
      <c r="AV94" s="109" t="s">
        <v>69</v>
      </c>
      <c r="AW94" s="193">
        <v>0</v>
      </c>
      <c r="AX94" s="109" t="s">
        <v>69</v>
      </c>
      <c r="AY94" s="177">
        <f t="shared" si="2"/>
        <v>1600</v>
      </c>
      <c r="AZ94" s="177">
        <f t="shared" si="3"/>
        <v>30400</v>
      </c>
      <c r="BA94" s="93" t="s">
        <v>74</v>
      </c>
      <c r="BB94" s="177">
        <v>0</v>
      </c>
      <c r="BC94" s="177">
        <v>0</v>
      </c>
      <c r="BD94" s="177">
        <v>0</v>
      </c>
      <c r="BE94" s="177">
        <v>0</v>
      </c>
      <c r="BF94" s="177">
        <v>0</v>
      </c>
      <c r="BG94" s="177">
        <v>0</v>
      </c>
    </row>
    <row r="95" spans="1:60" s="89" customFormat="1" ht="47.25" x14ac:dyDescent="0.25">
      <c r="A95" s="28" t="s">
        <v>87</v>
      </c>
      <c r="B95" s="90">
        <v>6</v>
      </c>
      <c r="C95" s="90">
        <v>1</v>
      </c>
      <c r="D95" s="28" t="s">
        <v>748</v>
      </c>
      <c r="E95" s="91" t="s">
        <v>74</v>
      </c>
      <c r="F95" s="90" t="s">
        <v>749</v>
      </c>
      <c r="G95" s="91" t="s">
        <v>100</v>
      </c>
      <c r="H95" s="28">
        <v>55100</v>
      </c>
      <c r="I95" s="28" t="s">
        <v>750</v>
      </c>
      <c r="J95" s="28" t="s">
        <v>69</v>
      </c>
      <c r="K95" s="90" t="s">
        <v>69</v>
      </c>
      <c r="L95" s="92" t="s">
        <v>69</v>
      </c>
      <c r="M95" s="28" t="s">
        <v>466</v>
      </c>
      <c r="N95" s="93" t="s">
        <v>751</v>
      </c>
      <c r="O95" s="93" t="s">
        <v>749</v>
      </c>
      <c r="P95" s="160" t="s">
        <v>74</v>
      </c>
      <c r="Q95" s="160" t="s">
        <v>80</v>
      </c>
      <c r="R95" s="160" t="s">
        <v>80</v>
      </c>
      <c r="S95" s="160" t="s">
        <v>80</v>
      </c>
      <c r="T95" s="160">
        <v>10</v>
      </c>
      <c r="U95" s="166" t="s">
        <v>80</v>
      </c>
      <c r="V95" s="160" t="s">
        <v>145</v>
      </c>
      <c r="W95" s="177">
        <v>0</v>
      </c>
      <c r="X95" s="177">
        <v>128667.39</v>
      </c>
      <c r="Y95" s="177">
        <v>0</v>
      </c>
      <c r="Z95" s="177">
        <v>250000</v>
      </c>
      <c r="AA95" s="179">
        <v>0</v>
      </c>
      <c r="AB95" s="76" t="s">
        <v>69</v>
      </c>
      <c r="AC95" s="212">
        <v>15000</v>
      </c>
      <c r="AD95" s="76" t="s">
        <v>477</v>
      </c>
      <c r="AE95" s="179">
        <v>700</v>
      </c>
      <c r="AF95" s="215">
        <v>0</v>
      </c>
      <c r="AG95" s="77" t="s">
        <v>69</v>
      </c>
      <c r="AH95" s="215">
        <v>30000</v>
      </c>
      <c r="AI95" s="77" t="s">
        <v>477</v>
      </c>
      <c r="AJ95" s="215">
        <v>1500</v>
      </c>
      <c r="AK95" s="187">
        <v>0</v>
      </c>
      <c r="AL95" s="187" t="s">
        <v>69</v>
      </c>
      <c r="AM95" s="187">
        <v>255000</v>
      </c>
      <c r="AN95" s="187" t="s">
        <v>752</v>
      </c>
      <c r="AO95" s="187">
        <v>12700</v>
      </c>
      <c r="AP95" s="191">
        <v>0</v>
      </c>
      <c r="AQ95" s="94" t="s">
        <v>69</v>
      </c>
      <c r="AR95" s="191">
        <v>400000</v>
      </c>
      <c r="AS95" s="108" t="s">
        <v>752</v>
      </c>
      <c r="AT95" s="192">
        <v>20000</v>
      </c>
      <c r="AU95" s="193">
        <v>0</v>
      </c>
      <c r="AV95" s="109" t="s">
        <v>69</v>
      </c>
      <c r="AW95" s="193">
        <v>0</v>
      </c>
      <c r="AX95" s="109" t="s">
        <v>69</v>
      </c>
      <c r="AY95" s="177">
        <f t="shared" si="2"/>
        <v>0</v>
      </c>
      <c r="AZ95" s="177">
        <f t="shared" si="3"/>
        <v>1113567.3900000001</v>
      </c>
      <c r="BA95" s="93" t="s">
        <v>145</v>
      </c>
      <c r="BB95" s="177">
        <v>85000</v>
      </c>
      <c r="BC95" s="177">
        <v>0</v>
      </c>
      <c r="BD95" s="177">
        <v>20000</v>
      </c>
      <c r="BE95" s="177">
        <v>35000</v>
      </c>
      <c r="BF95" s="177">
        <v>30000</v>
      </c>
      <c r="BG95" s="177">
        <v>0</v>
      </c>
      <c r="BH95" s="250"/>
    </row>
    <row r="96" spans="1:60" s="89" customFormat="1" ht="47.25" x14ac:dyDescent="0.25">
      <c r="A96" s="28" t="s">
        <v>87</v>
      </c>
      <c r="B96" s="90">
        <v>6</v>
      </c>
      <c r="C96" s="90">
        <v>1</v>
      </c>
      <c r="D96" s="28" t="s">
        <v>796</v>
      </c>
      <c r="E96" s="91" t="s">
        <v>74</v>
      </c>
      <c r="F96" s="90" t="s">
        <v>797</v>
      </c>
      <c r="G96" s="91" t="s">
        <v>100</v>
      </c>
      <c r="H96" s="28">
        <v>55100</v>
      </c>
      <c r="I96" s="28" t="s">
        <v>750</v>
      </c>
      <c r="J96" s="28" t="s">
        <v>69</v>
      </c>
      <c r="K96" s="90" t="s">
        <v>69</v>
      </c>
      <c r="L96" s="92" t="s">
        <v>69</v>
      </c>
      <c r="M96" s="28" t="s">
        <v>466</v>
      </c>
      <c r="N96" s="93" t="s">
        <v>798</v>
      </c>
      <c r="O96" s="93" t="s">
        <v>799</v>
      </c>
      <c r="P96" s="160" t="s">
        <v>74</v>
      </c>
      <c r="Q96" s="160">
        <v>12</v>
      </c>
      <c r="R96" s="160" t="s">
        <v>80</v>
      </c>
      <c r="S96" s="160" t="s">
        <v>80</v>
      </c>
      <c r="T96" s="160" t="s">
        <v>80</v>
      </c>
      <c r="U96" s="166" t="s">
        <v>80</v>
      </c>
      <c r="V96" s="160" t="s">
        <v>145</v>
      </c>
      <c r="W96" s="177">
        <v>0</v>
      </c>
      <c r="X96" s="177">
        <v>548394.89</v>
      </c>
      <c r="Y96" s="177">
        <v>0</v>
      </c>
      <c r="Z96" s="177">
        <v>0</v>
      </c>
      <c r="AA96" s="179">
        <v>0</v>
      </c>
      <c r="AB96" s="76" t="s">
        <v>69</v>
      </c>
      <c r="AC96" s="212">
        <v>50000</v>
      </c>
      <c r="AD96" s="76" t="s">
        <v>800</v>
      </c>
      <c r="AE96" s="179">
        <v>2500</v>
      </c>
      <c r="AF96" s="215">
        <v>0</v>
      </c>
      <c r="AG96" s="77" t="s">
        <v>69</v>
      </c>
      <c r="AH96" s="215">
        <v>0</v>
      </c>
      <c r="AI96" s="77" t="s">
        <v>69</v>
      </c>
      <c r="AJ96" s="215">
        <v>0</v>
      </c>
      <c r="AK96" s="187">
        <v>0</v>
      </c>
      <c r="AL96" s="187" t="s">
        <v>69</v>
      </c>
      <c r="AM96" s="187">
        <v>0</v>
      </c>
      <c r="AN96" s="187" t="s">
        <v>69</v>
      </c>
      <c r="AO96" s="187">
        <v>0</v>
      </c>
      <c r="AP96" s="191">
        <v>0</v>
      </c>
      <c r="AQ96" s="94" t="s">
        <v>69</v>
      </c>
      <c r="AR96" s="191">
        <v>0</v>
      </c>
      <c r="AS96" s="108" t="s">
        <v>69</v>
      </c>
      <c r="AT96" s="192">
        <v>0</v>
      </c>
      <c r="AU96" s="193">
        <v>0</v>
      </c>
      <c r="AV96" s="109" t="s">
        <v>69</v>
      </c>
      <c r="AW96" s="193">
        <v>0</v>
      </c>
      <c r="AX96" s="109" t="s">
        <v>69</v>
      </c>
      <c r="AY96" s="177">
        <f t="shared" si="2"/>
        <v>0</v>
      </c>
      <c r="AZ96" s="177">
        <f t="shared" si="3"/>
        <v>600894.89</v>
      </c>
      <c r="BA96" s="93" t="s">
        <v>74</v>
      </c>
      <c r="BB96" s="177">
        <v>0</v>
      </c>
      <c r="BC96" s="177">
        <v>0</v>
      </c>
      <c r="BD96" s="177">
        <v>0</v>
      </c>
      <c r="BE96" s="177">
        <v>0</v>
      </c>
      <c r="BF96" s="177">
        <v>0</v>
      </c>
      <c r="BG96" s="177">
        <v>0</v>
      </c>
    </row>
    <row r="97" spans="1:60" s="89" customFormat="1" x14ac:dyDescent="0.25">
      <c r="A97" s="28" t="s">
        <v>87</v>
      </c>
      <c r="B97" s="90">
        <v>6</v>
      </c>
      <c r="C97" s="90">
        <v>1</v>
      </c>
      <c r="D97" s="28" t="s">
        <v>879</v>
      </c>
      <c r="E97" s="91" t="s">
        <v>74</v>
      </c>
      <c r="F97" s="90" t="s">
        <v>880</v>
      </c>
      <c r="G97" s="91" t="s">
        <v>100</v>
      </c>
      <c r="H97" s="28">
        <v>54802</v>
      </c>
      <c r="I97" s="28" t="s">
        <v>876</v>
      </c>
      <c r="J97" s="28" t="s">
        <v>69</v>
      </c>
      <c r="K97" s="90" t="s">
        <v>69</v>
      </c>
      <c r="L97" s="92" t="s">
        <v>69</v>
      </c>
      <c r="M97" s="28" t="s">
        <v>260</v>
      </c>
      <c r="N97" s="93" t="s">
        <v>881</v>
      </c>
      <c r="O97" s="93" t="s">
        <v>880</v>
      </c>
      <c r="P97" s="160" t="s">
        <v>145</v>
      </c>
      <c r="Q97" s="160">
        <v>9</v>
      </c>
      <c r="R97" s="160" t="s">
        <v>80</v>
      </c>
      <c r="S97" s="160" t="s">
        <v>80</v>
      </c>
      <c r="T97" s="160" t="s">
        <v>80</v>
      </c>
      <c r="U97" s="166" t="s">
        <v>80</v>
      </c>
      <c r="V97" s="160" t="s">
        <v>74</v>
      </c>
      <c r="W97" s="177">
        <v>0</v>
      </c>
      <c r="X97" s="177">
        <v>294376.96999999997</v>
      </c>
      <c r="Y97" s="177">
        <v>0</v>
      </c>
      <c r="Z97" s="177">
        <v>0</v>
      </c>
      <c r="AA97" s="179">
        <v>0</v>
      </c>
      <c r="AB97" s="76" t="s">
        <v>69</v>
      </c>
      <c r="AC97" s="212">
        <v>70000</v>
      </c>
      <c r="AD97" s="76" t="s">
        <v>882</v>
      </c>
      <c r="AE97" s="179">
        <v>0</v>
      </c>
      <c r="AF97" s="215">
        <v>0</v>
      </c>
      <c r="AG97" s="77" t="s">
        <v>69</v>
      </c>
      <c r="AH97" s="215">
        <v>0</v>
      </c>
      <c r="AI97" s="77" t="s">
        <v>69</v>
      </c>
      <c r="AJ97" s="215">
        <v>0</v>
      </c>
      <c r="AK97" s="187">
        <v>0</v>
      </c>
      <c r="AL97" s="187" t="s">
        <v>69</v>
      </c>
      <c r="AM97" s="187">
        <v>0</v>
      </c>
      <c r="AN97" s="187" t="s">
        <v>69</v>
      </c>
      <c r="AO97" s="187">
        <v>0</v>
      </c>
      <c r="AP97" s="191">
        <v>0</v>
      </c>
      <c r="AQ97" s="94" t="s">
        <v>69</v>
      </c>
      <c r="AR97" s="191">
        <v>0</v>
      </c>
      <c r="AS97" s="108" t="s">
        <v>69</v>
      </c>
      <c r="AT97" s="192">
        <v>0</v>
      </c>
      <c r="AU97" s="193">
        <v>0</v>
      </c>
      <c r="AV97" s="109" t="s">
        <v>69</v>
      </c>
      <c r="AW97" s="193">
        <v>0</v>
      </c>
      <c r="AX97" s="109" t="s">
        <v>69</v>
      </c>
      <c r="AY97" s="177">
        <f t="shared" si="2"/>
        <v>0</v>
      </c>
      <c r="AZ97" s="177">
        <f t="shared" si="3"/>
        <v>364376.97</v>
      </c>
      <c r="BA97" s="93" t="s">
        <v>74</v>
      </c>
      <c r="BB97" s="177">
        <v>0</v>
      </c>
      <c r="BC97" s="177">
        <v>0</v>
      </c>
      <c r="BD97" s="177">
        <v>0</v>
      </c>
      <c r="BE97" s="177">
        <v>0</v>
      </c>
      <c r="BF97" s="177">
        <v>0</v>
      </c>
      <c r="BG97" s="177">
        <v>0</v>
      </c>
    </row>
    <row r="98" spans="1:60" s="89" customFormat="1" ht="78.75" x14ac:dyDescent="0.25">
      <c r="A98" s="28" t="s">
        <v>87</v>
      </c>
      <c r="B98" s="90">
        <v>6</v>
      </c>
      <c r="C98" s="90">
        <v>1</v>
      </c>
      <c r="D98" s="28" t="s">
        <v>860</v>
      </c>
      <c r="E98" s="91" t="s">
        <v>74</v>
      </c>
      <c r="F98" s="90" t="s">
        <v>861</v>
      </c>
      <c r="G98" s="91" t="s">
        <v>100</v>
      </c>
      <c r="H98" s="28">
        <v>54100</v>
      </c>
      <c r="I98" s="28" t="s">
        <v>478</v>
      </c>
      <c r="J98" s="28" t="s">
        <v>69</v>
      </c>
      <c r="K98" s="90" t="s">
        <v>69</v>
      </c>
      <c r="L98" s="92" t="s">
        <v>69</v>
      </c>
      <c r="M98" s="28" t="s">
        <v>140</v>
      </c>
      <c r="N98" s="93" t="s">
        <v>867</v>
      </c>
      <c r="O98" s="93" t="s">
        <v>868</v>
      </c>
      <c r="P98" s="160" t="s">
        <v>74</v>
      </c>
      <c r="Q98" s="160">
        <v>12</v>
      </c>
      <c r="R98" s="160">
        <v>12</v>
      </c>
      <c r="S98" s="160">
        <v>12</v>
      </c>
      <c r="T98" s="160">
        <v>12</v>
      </c>
      <c r="U98" s="166" t="s">
        <v>80</v>
      </c>
      <c r="V98" s="160" t="s">
        <v>74</v>
      </c>
      <c r="W98" s="177">
        <v>0</v>
      </c>
      <c r="X98" s="177">
        <v>0</v>
      </c>
      <c r="Y98" s="177">
        <v>0</v>
      </c>
      <c r="Z98" s="177">
        <v>0</v>
      </c>
      <c r="AA98" s="179">
        <v>0</v>
      </c>
      <c r="AB98" s="76" t="s">
        <v>69</v>
      </c>
      <c r="AC98" s="212">
        <f>60000</f>
        <v>60000</v>
      </c>
      <c r="AD98" s="76" t="s">
        <v>1594</v>
      </c>
      <c r="AE98" s="179">
        <v>0</v>
      </c>
      <c r="AF98" s="215">
        <v>0</v>
      </c>
      <c r="AG98" s="77" t="s">
        <v>69</v>
      </c>
      <c r="AH98" s="215">
        <f>60000</f>
        <v>60000</v>
      </c>
      <c r="AI98" s="77" t="s">
        <v>1594</v>
      </c>
      <c r="AJ98" s="215">
        <v>0</v>
      </c>
      <c r="AK98" s="187">
        <v>0</v>
      </c>
      <c r="AL98" s="187" t="s">
        <v>69</v>
      </c>
      <c r="AM98" s="187">
        <v>60000</v>
      </c>
      <c r="AN98" s="187" t="s">
        <v>1453</v>
      </c>
      <c r="AO98" s="187">
        <v>0</v>
      </c>
      <c r="AP98" s="191">
        <v>0</v>
      </c>
      <c r="AQ98" s="94" t="s">
        <v>69</v>
      </c>
      <c r="AR98" s="191">
        <v>60000</v>
      </c>
      <c r="AS98" s="108" t="s">
        <v>1453</v>
      </c>
      <c r="AT98" s="192">
        <v>0</v>
      </c>
      <c r="AU98" s="193">
        <v>0</v>
      </c>
      <c r="AV98" s="109" t="s">
        <v>69</v>
      </c>
      <c r="AW98" s="193">
        <v>0</v>
      </c>
      <c r="AX98" s="109" t="s">
        <v>69</v>
      </c>
      <c r="AY98" s="177">
        <f t="shared" si="2"/>
        <v>0</v>
      </c>
      <c r="AZ98" s="177">
        <f t="shared" si="3"/>
        <v>240000</v>
      </c>
      <c r="BA98" s="93" t="s">
        <v>74</v>
      </c>
      <c r="BB98" s="177">
        <v>0</v>
      </c>
      <c r="BC98" s="177">
        <v>0</v>
      </c>
      <c r="BD98" s="177">
        <v>0</v>
      </c>
      <c r="BE98" s="177">
        <v>0</v>
      </c>
      <c r="BF98" s="177">
        <v>0</v>
      </c>
      <c r="BG98" s="177">
        <v>0</v>
      </c>
    </row>
    <row r="99" spans="1:60" s="89" customFormat="1" ht="47.25" x14ac:dyDescent="0.25">
      <c r="A99" s="28" t="s">
        <v>87</v>
      </c>
      <c r="B99" s="90">
        <v>6</v>
      </c>
      <c r="C99" s="90" t="s">
        <v>1432</v>
      </c>
      <c r="D99" s="28" t="s">
        <v>774</v>
      </c>
      <c r="E99" s="91" t="s">
        <v>74</v>
      </c>
      <c r="F99" s="90" t="s">
        <v>775</v>
      </c>
      <c r="G99" s="91" t="s">
        <v>100</v>
      </c>
      <c r="H99" s="28">
        <v>55100</v>
      </c>
      <c r="I99" s="28" t="s">
        <v>750</v>
      </c>
      <c r="J99" s="28" t="s">
        <v>510</v>
      </c>
      <c r="K99" s="90" t="s">
        <v>143</v>
      </c>
      <c r="L99" s="92" t="s">
        <v>1633</v>
      </c>
      <c r="M99" s="28" t="s">
        <v>260</v>
      </c>
      <c r="N99" s="93" t="s">
        <v>776</v>
      </c>
      <c r="O99" s="93" t="s">
        <v>775</v>
      </c>
      <c r="P99" s="160" t="s">
        <v>74</v>
      </c>
      <c r="Q99" s="160" t="s">
        <v>80</v>
      </c>
      <c r="R99" s="160" t="s">
        <v>80</v>
      </c>
      <c r="S99" s="160" t="s">
        <v>80</v>
      </c>
      <c r="T99" s="160">
        <v>6</v>
      </c>
      <c r="U99" s="166" t="s">
        <v>80</v>
      </c>
      <c r="V99" s="160" t="s">
        <v>145</v>
      </c>
      <c r="W99" s="177">
        <v>0</v>
      </c>
      <c r="X99" s="177">
        <v>0</v>
      </c>
      <c r="Y99" s="177">
        <v>0</v>
      </c>
      <c r="Z99" s="177">
        <v>0</v>
      </c>
      <c r="AA99" s="179">
        <v>45000</v>
      </c>
      <c r="AB99" s="76" t="s">
        <v>271</v>
      </c>
      <c r="AC99" s="212">
        <v>50000</v>
      </c>
      <c r="AD99" s="76" t="s">
        <v>477</v>
      </c>
      <c r="AE99" s="179">
        <v>500</v>
      </c>
      <c r="AF99" s="215">
        <v>337500</v>
      </c>
      <c r="AG99" s="77" t="s">
        <v>271</v>
      </c>
      <c r="AH99" s="215">
        <v>375000</v>
      </c>
      <c r="AI99" s="77" t="s">
        <v>477</v>
      </c>
      <c r="AJ99" s="215">
        <v>700</v>
      </c>
      <c r="AK99" s="187">
        <v>0</v>
      </c>
      <c r="AL99" s="187" t="s">
        <v>69</v>
      </c>
      <c r="AM99" s="187">
        <v>200000</v>
      </c>
      <c r="AN99" s="78" t="s">
        <v>752</v>
      </c>
      <c r="AO99" s="187">
        <v>10000</v>
      </c>
      <c r="AP99" s="191">
        <v>0</v>
      </c>
      <c r="AQ99" s="94" t="s">
        <v>69</v>
      </c>
      <c r="AR99" s="191">
        <v>0</v>
      </c>
      <c r="AS99" s="108" t="s">
        <v>69</v>
      </c>
      <c r="AT99" s="192">
        <v>0</v>
      </c>
      <c r="AU99" s="193">
        <v>0</v>
      </c>
      <c r="AV99" s="109" t="s">
        <v>69</v>
      </c>
      <c r="AW99" s="193">
        <v>0</v>
      </c>
      <c r="AX99" s="109" t="s">
        <v>69</v>
      </c>
      <c r="AY99" s="177">
        <f t="shared" si="2"/>
        <v>382500</v>
      </c>
      <c r="AZ99" s="177">
        <f t="shared" si="3"/>
        <v>636200</v>
      </c>
      <c r="BA99" s="93" t="s">
        <v>145</v>
      </c>
      <c r="BB99" s="177">
        <v>375000</v>
      </c>
      <c r="BC99" s="177">
        <v>0</v>
      </c>
      <c r="BD99" s="177">
        <v>375000</v>
      </c>
      <c r="BE99" s="177">
        <v>0</v>
      </c>
      <c r="BF99" s="177">
        <v>0</v>
      </c>
      <c r="BG99" s="177">
        <v>0</v>
      </c>
      <c r="BH99" s="250"/>
    </row>
    <row r="100" spans="1:60" s="89" customFormat="1" x14ac:dyDescent="0.25">
      <c r="A100" s="28" t="s">
        <v>87</v>
      </c>
      <c r="B100" s="90">
        <v>6</v>
      </c>
      <c r="C100" s="90" t="s">
        <v>1432</v>
      </c>
      <c r="D100" s="28" t="s">
        <v>767</v>
      </c>
      <c r="E100" s="91" t="s">
        <v>74</v>
      </c>
      <c r="F100" s="90" t="s">
        <v>1478</v>
      </c>
      <c r="G100" s="91" t="s">
        <v>100</v>
      </c>
      <c r="H100" s="28">
        <v>54100</v>
      </c>
      <c r="I100" s="28" t="s">
        <v>478</v>
      </c>
      <c r="J100" s="28" t="s">
        <v>510</v>
      </c>
      <c r="K100" s="90" t="s">
        <v>143</v>
      </c>
      <c r="L100" s="92" t="s">
        <v>1634</v>
      </c>
      <c r="M100" s="28" t="s">
        <v>260</v>
      </c>
      <c r="N100" s="93" t="s">
        <v>768</v>
      </c>
      <c r="O100" s="93" t="s">
        <v>1478</v>
      </c>
      <c r="P100" s="160" t="s">
        <v>74</v>
      </c>
      <c r="Q100" s="160" t="s">
        <v>80</v>
      </c>
      <c r="R100" s="160" t="s">
        <v>80</v>
      </c>
      <c r="S100" s="160" t="s">
        <v>80</v>
      </c>
      <c r="T100" s="160">
        <v>6</v>
      </c>
      <c r="U100" s="166" t="s">
        <v>80</v>
      </c>
      <c r="V100" s="160" t="s">
        <v>145</v>
      </c>
      <c r="W100" s="177">
        <v>0</v>
      </c>
      <c r="X100" s="177">
        <v>0</v>
      </c>
      <c r="Y100" s="177">
        <v>0</v>
      </c>
      <c r="Z100" s="177">
        <v>0</v>
      </c>
      <c r="AA100" s="179">
        <v>135000</v>
      </c>
      <c r="AB100" s="76" t="s">
        <v>271</v>
      </c>
      <c r="AC100" s="212">
        <v>150000</v>
      </c>
      <c r="AD100" s="76" t="s">
        <v>477</v>
      </c>
      <c r="AE100" s="179">
        <v>1500</v>
      </c>
      <c r="AF100" s="215">
        <v>279000</v>
      </c>
      <c r="AG100" s="77" t="s">
        <v>271</v>
      </c>
      <c r="AH100" s="215">
        <v>310000</v>
      </c>
      <c r="AI100" s="77" t="s">
        <v>477</v>
      </c>
      <c r="AJ100" s="215">
        <v>1500</v>
      </c>
      <c r="AK100" s="187">
        <v>0</v>
      </c>
      <c r="AL100" s="187" t="s">
        <v>69</v>
      </c>
      <c r="AM100" s="187">
        <v>330000</v>
      </c>
      <c r="AN100" s="187" t="s">
        <v>762</v>
      </c>
      <c r="AO100" s="187">
        <v>15500</v>
      </c>
      <c r="AP100" s="191">
        <v>0</v>
      </c>
      <c r="AQ100" s="94" t="s">
        <v>69</v>
      </c>
      <c r="AR100" s="191">
        <v>0</v>
      </c>
      <c r="AS100" s="108" t="s">
        <v>69</v>
      </c>
      <c r="AT100" s="192">
        <v>16500</v>
      </c>
      <c r="AU100" s="193">
        <v>0</v>
      </c>
      <c r="AV100" s="109" t="s">
        <v>69</v>
      </c>
      <c r="AW100" s="193">
        <v>0</v>
      </c>
      <c r="AX100" s="109" t="s">
        <v>69</v>
      </c>
      <c r="AY100" s="177">
        <f t="shared" si="2"/>
        <v>414000</v>
      </c>
      <c r="AZ100" s="177">
        <f t="shared" si="3"/>
        <v>825000</v>
      </c>
      <c r="BA100" s="93" t="s">
        <v>145</v>
      </c>
      <c r="BB100" s="177">
        <v>0</v>
      </c>
      <c r="BC100" s="177">
        <v>330000</v>
      </c>
      <c r="BD100" s="177">
        <v>0</v>
      </c>
      <c r="BE100" s="177">
        <v>330000</v>
      </c>
      <c r="BF100" s="177">
        <v>0</v>
      </c>
      <c r="BG100" s="177">
        <v>0</v>
      </c>
      <c r="BH100" s="250"/>
    </row>
    <row r="101" spans="1:60" s="89" customFormat="1" x14ac:dyDescent="0.25">
      <c r="A101" s="28" t="s">
        <v>87</v>
      </c>
      <c r="B101" s="90">
        <v>9</v>
      </c>
      <c r="C101" s="90">
        <v>1</v>
      </c>
      <c r="D101" s="28" t="s">
        <v>560</v>
      </c>
      <c r="E101" s="91" t="s">
        <v>145</v>
      </c>
      <c r="F101" s="90" t="s">
        <v>1452</v>
      </c>
      <c r="G101" s="91" t="s">
        <v>100</v>
      </c>
      <c r="H101" s="28">
        <v>26100</v>
      </c>
      <c r="I101" s="28" t="s">
        <v>562</v>
      </c>
      <c r="J101" s="28" t="s">
        <v>69</v>
      </c>
      <c r="K101" s="90" t="s">
        <v>69</v>
      </c>
      <c r="L101" s="92" t="s">
        <v>69</v>
      </c>
      <c r="M101" s="28" t="s">
        <v>260</v>
      </c>
      <c r="N101" s="93" t="s">
        <v>563</v>
      </c>
      <c r="O101" s="93" t="s">
        <v>561</v>
      </c>
      <c r="P101" s="160" t="s">
        <v>145</v>
      </c>
      <c r="Q101" s="160">
        <v>11</v>
      </c>
      <c r="R101" s="160" t="s">
        <v>80</v>
      </c>
      <c r="S101" s="160" t="s">
        <v>80</v>
      </c>
      <c r="T101" s="160" t="s">
        <v>80</v>
      </c>
      <c r="U101" s="166" t="s">
        <v>80</v>
      </c>
      <c r="V101" s="160" t="s">
        <v>145</v>
      </c>
      <c r="W101" s="177">
        <v>0</v>
      </c>
      <c r="X101" s="177">
        <v>0</v>
      </c>
      <c r="Y101" s="177">
        <v>0</v>
      </c>
      <c r="Z101" s="177">
        <v>0</v>
      </c>
      <c r="AA101" s="179">
        <v>0</v>
      </c>
      <c r="AB101" s="76" t="s">
        <v>69</v>
      </c>
      <c r="AC101" s="212">
        <v>500000</v>
      </c>
      <c r="AD101" s="76" t="s">
        <v>518</v>
      </c>
      <c r="AE101" s="179">
        <v>5000</v>
      </c>
      <c r="AF101" s="215">
        <v>0</v>
      </c>
      <c r="AG101" s="77" t="s">
        <v>69</v>
      </c>
      <c r="AH101" s="215">
        <v>0</v>
      </c>
      <c r="AI101" s="77" t="s">
        <v>69</v>
      </c>
      <c r="AJ101" s="215">
        <v>0</v>
      </c>
      <c r="AK101" s="187">
        <v>0</v>
      </c>
      <c r="AL101" s="187" t="s">
        <v>69</v>
      </c>
      <c r="AM101" s="187">
        <v>0</v>
      </c>
      <c r="AN101" s="187" t="s">
        <v>69</v>
      </c>
      <c r="AO101" s="187">
        <v>0</v>
      </c>
      <c r="AP101" s="191">
        <v>0</v>
      </c>
      <c r="AQ101" s="94" t="s">
        <v>69</v>
      </c>
      <c r="AR101" s="191">
        <v>0</v>
      </c>
      <c r="AS101" s="108" t="s">
        <v>69</v>
      </c>
      <c r="AT101" s="192">
        <v>0</v>
      </c>
      <c r="AU101" s="193">
        <v>0</v>
      </c>
      <c r="AV101" s="109" t="s">
        <v>69</v>
      </c>
      <c r="AW101" s="193">
        <v>0</v>
      </c>
      <c r="AX101" s="109" t="s">
        <v>69</v>
      </c>
      <c r="AY101" s="177">
        <f t="shared" si="2"/>
        <v>0</v>
      </c>
      <c r="AZ101" s="177">
        <f t="shared" si="3"/>
        <v>505000</v>
      </c>
      <c r="BA101" s="93" t="s">
        <v>74</v>
      </c>
      <c r="BB101" s="177">
        <v>0</v>
      </c>
      <c r="BC101" s="177">
        <v>0</v>
      </c>
      <c r="BD101" s="177">
        <v>0</v>
      </c>
      <c r="BE101" s="177">
        <v>0</v>
      </c>
      <c r="BF101" s="177">
        <v>0</v>
      </c>
      <c r="BG101" s="177">
        <v>0</v>
      </c>
    </row>
    <row r="102" spans="1:60" s="89" customFormat="1" ht="31.5" x14ac:dyDescent="0.25">
      <c r="A102" s="28" t="s">
        <v>87</v>
      </c>
      <c r="B102" s="90">
        <v>4</v>
      </c>
      <c r="C102" s="90" t="s">
        <v>1416</v>
      </c>
      <c r="D102" s="28" t="s">
        <v>552</v>
      </c>
      <c r="E102" s="91" t="s">
        <v>74</v>
      </c>
      <c r="F102" s="90" t="s">
        <v>553</v>
      </c>
      <c r="G102" s="91" t="s">
        <v>100</v>
      </c>
      <c r="H102" s="28">
        <v>11401</v>
      </c>
      <c r="I102" s="28" t="s">
        <v>238</v>
      </c>
      <c r="J102" s="28" t="s">
        <v>69</v>
      </c>
      <c r="K102" s="90" t="s">
        <v>69</v>
      </c>
      <c r="L102" s="92" t="s">
        <v>69</v>
      </c>
      <c r="M102" s="28" t="s">
        <v>140</v>
      </c>
      <c r="N102" s="93" t="s">
        <v>554</v>
      </c>
      <c r="O102" s="93" t="s">
        <v>553</v>
      </c>
      <c r="P102" s="160" t="s">
        <v>74</v>
      </c>
      <c r="Q102" s="160">
        <v>10</v>
      </c>
      <c r="R102" s="160" t="s">
        <v>80</v>
      </c>
      <c r="S102" s="160" t="s">
        <v>80</v>
      </c>
      <c r="T102" s="160" t="s">
        <v>80</v>
      </c>
      <c r="U102" s="166" t="s">
        <v>80</v>
      </c>
      <c r="V102" s="160" t="s">
        <v>145</v>
      </c>
      <c r="W102" s="177">
        <v>0</v>
      </c>
      <c r="X102" s="177">
        <v>0</v>
      </c>
      <c r="Y102" s="177">
        <v>0</v>
      </c>
      <c r="Z102" s="177">
        <v>0</v>
      </c>
      <c r="AA102" s="179">
        <v>0</v>
      </c>
      <c r="AB102" s="76" t="s">
        <v>69</v>
      </c>
      <c r="AC102" s="212">
        <v>100000</v>
      </c>
      <c r="AD102" s="76" t="s">
        <v>555</v>
      </c>
      <c r="AE102" s="179">
        <v>1000</v>
      </c>
      <c r="AF102" s="215">
        <v>0</v>
      </c>
      <c r="AG102" s="77" t="s">
        <v>69</v>
      </c>
      <c r="AH102" s="215">
        <v>0</v>
      </c>
      <c r="AI102" s="77" t="s">
        <v>69</v>
      </c>
      <c r="AJ102" s="215">
        <v>0</v>
      </c>
      <c r="AK102" s="187">
        <v>0</v>
      </c>
      <c r="AL102" s="187" t="s">
        <v>69</v>
      </c>
      <c r="AM102" s="187">
        <v>0</v>
      </c>
      <c r="AN102" s="187" t="s">
        <v>69</v>
      </c>
      <c r="AO102" s="187">
        <v>0</v>
      </c>
      <c r="AP102" s="191">
        <v>0</v>
      </c>
      <c r="AQ102" s="94" t="s">
        <v>69</v>
      </c>
      <c r="AR102" s="191">
        <v>0</v>
      </c>
      <c r="AS102" s="108" t="s">
        <v>69</v>
      </c>
      <c r="AT102" s="192">
        <v>0</v>
      </c>
      <c r="AU102" s="193">
        <v>0</v>
      </c>
      <c r="AV102" s="109" t="s">
        <v>69</v>
      </c>
      <c r="AW102" s="193">
        <v>0</v>
      </c>
      <c r="AX102" s="109" t="s">
        <v>69</v>
      </c>
      <c r="AY102" s="177">
        <f t="shared" si="2"/>
        <v>0</v>
      </c>
      <c r="AZ102" s="177">
        <f t="shared" si="3"/>
        <v>101000</v>
      </c>
      <c r="BA102" s="93" t="s">
        <v>74</v>
      </c>
      <c r="BB102" s="177">
        <v>0</v>
      </c>
      <c r="BC102" s="177">
        <v>0</v>
      </c>
      <c r="BD102" s="177">
        <v>0</v>
      </c>
      <c r="BE102" s="177">
        <v>0</v>
      </c>
      <c r="BF102" s="177">
        <v>0</v>
      </c>
      <c r="BG102" s="177">
        <v>0</v>
      </c>
    </row>
    <row r="103" spans="1:60" s="89" customFormat="1" x14ac:dyDescent="0.25">
      <c r="A103" s="28" t="s">
        <v>87</v>
      </c>
      <c r="B103" s="90">
        <v>9</v>
      </c>
      <c r="C103" s="90" t="s">
        <v>1416</v>
      </c>
      <c r="D103" s="28" t="s">
        <v>535</v>
      </c>
      <c r="E103" s="91" t="s">
        <v>74</v>
      </c>
      <c r="F103" s="90" t="s">
        <v>536</v>
      </c>
      <c r="G103" s="91" t="s">
        <v>100</v>
      </c>
      <c r="H103" s="28">
        <v>27200</v>
      </c>
      <c r="I103" s="28" t="s">
        <v>537</v>
      </c>
      <c r="J103" s="28" t="s">
        <v>69</v>
      </c>
      <c r="K103" s="90" t="s">
        <v>69</v>
      </c>
      <c r="L103" s="92" t="s">
        <v>69</v>
      </c>
      <c r="M103" s="28" t="s">
        <v>140</v>
      </c>
      <c r="N103" s="93" t="s">
        <v>538</v>
      </c>
      <c r="O103" s="93" t="s">
        <v>536</v>
      </c>
      <c r="P103" s="160" t="s">
        <v>74</v>
      </c>
      <c r="Q103" s="160" t="s">
        <v>80</v>
      </c>
      <c r="R103" s="160" t="s">
        <v>80</v>
      </c>
      <c r="S103" s="160" t="s">
        <v>80</v>
      </c>
      <c r="T103" s="160">
        <v>12</v>
      </c>
      <c r="U103" s="166" t="s">
        <v>80</v>
      </c>
      <c r="V103" s="160" t="s">
        <v>145</v>
      </c>
      <c r="W103" s="177">
        <v>0</v>
      </c>
      <c r="X103" s="177">
        <v>0</v>
      </c>
      <c r="Y103" s="177">
        <v>0</v>
      </c>
      <c r="Z103" s="177">
        <v>0</v>
      </c>
      <c r="AA103" s="179">
        <v>0</v>
      </c>
      <c r="AB103" s="76" t="s">
        <v>69</v>
      </c>
      <c r="AC103" s="212">
        <v>0</v>
      </c>
      <c r="AD103" s="76" t="s">
        <v>69</v>
      </c>
      <c r="AE103" s="179">
        <v>0</v>
      </c>
      <c r="AF103" s="215">
        <v>0</v>
      </c>
      <c r="AG103" s="77" t="s">
        <v>69</v>
      </c>
      <c r="AH103" s="215">
        <v>0</v>
      </c>
      <c r="AI103" s="77" t="s">
        <v>69</v>
      </c>
      <c r="AJ103" s="215">
        <v>0</v>
      </c>
      <c r="AK103" s="187">
        <v>0</v>
      </c>
      <c r="AL103" s="187" t="s">
        <v>69</v>
      </c>
      <c r="AM103" s="187">
        <v>75000</v>
      </c>
      <c r="AN103" s="187" t="s">
        <v>539</v>
      </c>
      <c r="AO103" s="187">
        <v>1000</v>
      </c>
      <c r="AP103" s="191">
        <v>0</v>
      </c>
      <c r="AQ103" s="94" t="s">
        <v>69</v>
      </c>
      <c r="AR103" s="191">
        <v>300000</v>
      </c>
      <c r="AS103" s="108" t="s">
        <v>518</v>
      </c>
      <c r="AT103" s="192">
        <v>10000</v>
      </c>
      <c r="AU103" s="193">
        <v>0</v>
      </c>
      <c r="AV103" s="109" t="s">
        <v>69</v>
      </c>
      <c r="AW103" s="193">
        <v>0</v>
      </c>
      <c r="AX103" s="109" t="s">
        <v>69</v>
      </c>
      <c r="AY103" s="177">
        <f t="shared" si="2"/>
        <v>0</v>
      </c>
      <c r="AZ103" s="177">
        <f t="shared" si="3"/>
        <v>386000</v>
      </c>
      <c r="BA103" s="93" t="s">
        <v>74</v>
      </c>
      <c r="BB103" s="177">
        <v>0</v>
      </c>
      <c r="BC103" s="177">
        <v>0</v>
      </c>
      <c r="BD103" s="177">
        <v>0</v>
      </c>
      <c r="BE103" s="177">
        <v>0</v>
      </c>
      <c r="BF103" s="177">
        <v>0</v>
      </c>
      <c r="BG103" s="177">
        <v>0</v>
      </c>
    </row>
    <row r="104" spans="1:60" s="89" customFormat="1" ht="31.5" x14ac:dyDescent="0.25">
      <c r="A104" s="28" t="s">
        <v>87</v>
      </c>
      <c r="B104" s="90">
        <v>6</v>
      </c>
      <c r="C104" s="90" t="s">
        <v>1416</v>
      </c>
      <c r="D104" s="28" t="s">
        <v>781</v>
      </c>
      <c r="E104" s="91" t="s">
        <v>74</v>
      </c>
      <c r="F104" s="90" t="s">
        <v>782</v>
      </c>
      <c r="G104" s="91" t="s">
        <v>100</v>
      </c>
      <c r="H104" s="28">
        <v>54100</v>
      </c>
      <c r="I104" s="28" t="s">
        <v>478</v>
      </c>
      <c r="J104" s="28" t="s">
        <v>69</v>
      </c>
      <c r="K104" s="90" t="s">
        <v>69</v>
      </c>
      <c r="L104" s="92" t="s">
        <v>69</v>
      </c>
      <c r="M104" s="28" t="s">
        <v>260</v>
      </c>
      <c r="N104" s="93" t="s">
        <v>783</v>
      </c>
      <c r="O104" s="93" t="s">
        <v>782</v>
      </c>
      <c r="P104" s="160" t="s">
        <v>74</v>
      </c>
      <c r="Q104" s="160" t="s">
        <v>80</v>
      </c>
      <c r="R104" s="160" t="s">
        <v>80</v>
      </c>
      <c r="S104" s="160" t="s">
        <v>80</v>
      </c>
      <c r="T104" s="160" t="s">
        <v>80</v>
      </c>
      <c r="U104" s="166">
        <v>2030</v>
      </c>
      <c r="V104" s="160" t="s">
        <v>145</v>
      </c>
      <c r="W104" s="177">
        <v>0</v>
      </c>
      <c r="X104" s="177">
        <v>0</v>
      </c>
      <c r="Y104" s="177">
        <v>0</v>
      </c>
      <c r="Z104" s="177">
        <v>0</v>
      </c>
      <c r="AA104" s="179">
        <v>0</v>
      </c>
      <c r="AB104" s="76" t="s">
        <v>69</v>
      </c>
      <c r="AC104" s="212">
        <v>0</v>
      </c>
      <c r="AD104" s="76" t="s">
        <v>69</v>
      </c>
      <c r="AE104" s="179">
        <v>0</v>
      </c>
      <c r="AF104" s="215">
        <v>0</v>
      </c>
      <c r="AG104" s="77" t="s">
        <v>69</v>
      </c>
      <c r="AH104" s="215">
        <v>30000</v>
      </c>
      <c r="AI104" s="77" t="s">
        <v>477</v>
      </c>
      <c r="AJ104" s="215">
        <v>1500</v>
      </c>
      <c r="AK104" s="187">
        <v>0</v>
      </c>
      <c r="AL104" s="187" t="s">
        <v>69</v>
      </c>
      <c r="AM104" s="187">
        <v>60000</v>
      </c>
      <c r="AN104" s="187" t="s">
        <v>477</v>
      </c>
      <c r="AO104" s="187">
        <v>0</v>
      </c>
      <c r="AP104" s="191">
        <v>0</v>
      </c>
      <c r="AQ104" s="94" t="s">
        <v>69</v>
      </c>
      <c r="AR104" s="191">
        <v>0</v>
      </c>
      <c r="AS104" s="108" t="s">
        <v>69</v>
      </c>
      <c r="AT104" s="192">
        <v>0</v>
      </c>
      <c r="AU104" s="193">
        <v>0</v>
      </c>
      <c r="AV104" s="109" t="s">
        <v>69</v>
      </c>
      <c r="AW104" s="193">
        <v>0</v>
      </c>
      <c r="AX104" s="109" t="s">
        <v>69</v>
      </c>
      <c r="AY104" s="177">
        <f t="shared" si="2"/>
        <v>0</v>
      </c>
      <c r="AZ104" s="177">
        <f t="shared" si="3"/>
        <v>91500</v>
      </c>
      <c r="BA104" s="93" t="s">
        <v>145</v>
      </c>
      <c r="BB104" s="177">
        <v>0</v>
      </c>
      <c r="BC104" s="177">
        <v>60000</v>
      </c>
      <c r="BD104" s="177">
        <v>0</v>
      </c>
      <c r="BE104" s="177">
        <v>60000</v>
      </c>
      <c r="BF104" s="177">
        <v>0</v>
      </c>
      <c r="BG104" s="177">
        <v>0</v>
      </c>
      <c r="BH104" s="250"/>
    </row>
    <row r="105" spans="1:60" s="89" customFormat="1" ht="47.25" x14ac:dyDescent="0.25">
      <c r="A105" s="28" t="s">
        <v>87</v>
      </c>
      <c r="B105" s="90">
        <v>6</v>
      </c>
      <c r="C105" s="90" t="s">
        <v>1416</v>
      </c>
      <c r="D105" s="28" t="s">
        <v>836</v>
      </c>
      <c r="E105" s="91" t="s">
        <v>74</v>
      </c>
      <c r="F105" s="90" t="s">
        <v>702</v>
      </c>
      <c r="G105" s="91" t="s">
        <v>100</v>
      </c>
      <c r="H105" s="28">
        <v>54100</v>
      </c>
      <c r="I105" s="28" t="s">
        <v>478</v>
      </c>
      <c r="J105" s="28" t="s">
        <v>69</v>
      </c>
      <c r="K105" s="90" t="s">
        <v>69</v>
      </c>
      <c r="L105" s="92" t="s">
        <v>69</v>
      </c>
      <c r="M105" s="28" t="s">
        <v>260</v>
      </c>
      <c r="N105" s="93" t="s">
        <v>837</v>
      </c>
      <c r="O105" s="93" t="s">
        <v>1506</v>
      </c>
      <c r="P105" s="160" t="s">
        <v>74</v>
      </c>
      <c r="Q105" s="160">
        <v>12</v>
      </c>
      <c r="R105" s="160">
        <v>12</v>
      </c>
      <c r="S105" s="160">
        <v>12</v>
      </c>
      <c r="T105" s="160">
        <v>12</v>
      </c>
      <c r="U105" s="166" t="s">
        <v>80</v>
      </c>
      <c r="V105" s="160" t="s">
        <v>74</v>
      </c>
      <c r="W105" s="177">
        <v>0</v>
      </c>
      <c r="X105" s="177">
        <v>0</v>
      </c>
      <c r="Y105" s="177">
        <v>0</v>
      </c>
      <c r="Z105" s="177">
        <v>0</v>
      </c>
      <c r="AA105" s="179">
        <v>0</v>
      </c>
      <c r="AB105" s="76" t="s">
        <v>69</v>
      </c>
      <c r="AC105" s="212">
        <v>35000</v>
      </c>
      <c r="AD105" s="76" t="s">
        <v>838</v>
      </c>
      <c r="AE105" s="179">
        <v>0</v>
      </c>
      <c r="AF105" s="215">
        <v>0</v>
      </c>
      <c r="AG105" s="77" t="s">
        <v>69</v>
      </c>
      <c r="AH105" s="215">
        <v>35000</v>
      </c>
      <c r="AI105" s="77" t="s">
        <v>838</v>
      </c>
      <c r="AJ105" s="215">
        <v>0</v>
      </c>
      <c r="AK105" s="187">
        <v>0</v>
      </c>
      <c r="AL105" s="187" t="s">
        <v>69</v>
      </c>
      <c r="AM105" s="187">
        <v>35000</v>
      </c>
      <c r="AN105" s="187" t="s">
        <v>838</v>
      </c>
      <c r="AO105" s="187">
        <v>0</v>
      </c>
      <c r="AP105" s="191">
        <v>0</v>
      </c>
      <c r="AQ105" s="94" t="s">
        <v>69</v>
      </c>
      <c r="AR105" s="191">
        <v>35000</v>
      </c>
      <c r="AS105" s="108" t="s">
        <v>838</v>
      </c>
      <c r="AT105" s="192">
        <v>0</v>
      </c>
      <c r="AU105" s="193">
        <v>0</v>
      </c>
      <c r="AV105" s="109" t="s">
        <v>69</v>
      </c>
      <c r="AW105" s="193">
        <v>0</v>
      </c>
      <c r="AX105" s="109" t="s">
        <v>69</v>
      </c>
      <c r="AY105" s="177">
        <f t="shared" si="2"/>
        <v>0</v>
      </c>
      <c r="AZ105" s="177">
        <f t="shared" si="3"/>
        <v>140000</v>
      </c>
      <c r="BA105" s="93" t="s">
        <v>74</v>
      </c>
      <c r="BB105" s="177">
        <v>0</v>
      </c>
      <c r="BC105" s="177">
        <v>0</v>
      </c>
      <c r="BD105" s="177">
        <v>0</v>
      </c>
      <c r="BE105" s="177">
        <v>0</v>
      </c>
      <c r="BF105" s="177">
        <v>0</v>
      </c>
      <c r="BG105" s="177">
        <v>0</v>
      </c>
    </row>
    <row r="106" spans="1:60" s="89" customFormat="1" x14ac:dyDescent="0.25">
      <c r="A106" s="28" t="s">
        <v>63</v>
      </c>
      <c r="B106" s="90" t="s">
        <v>1436</v>
      </c>
      <c r="C106" s="90" t="s">
        <v>1432</v>
      </c>
      <c r="D106" s="28" t="s">
        <v>1607</v>
      </c>
      <c r="E106" s="91" t="s">
        <v>145</v>
      </c>
      <c r="F106" s="90" t="s">
        <v>1608</v>
      </c>
      <c r="G106" s="91" t="s">
        <v>100</v>
      </c>
      <c r="H106" s="28" t="s">
        <v>1609</v>
      </c>
      <c r="I106" s="28" t="s">
        <v>1275</v>
      </c>
      <c r="J106" s="28" t="s">
        <v>1610</v>
      </c>
      <c r="K106" s="90" t="s">
        <v>1611</v>
      </c>
      <c r="L106" s="92" t="s">
        <v>1612</v>
      </c>
      <c r="M106" s="28" t="s">
        <v>69</v>
      </c>
      <c r="N106" s="93" t="s">
        <v>69</v>
      </c>
      <c r="O106" s="93" t="s">
        <v>69</v>
      </c>
      <c r="P106" s="160"/>
      <c r="Q106" s="160"/>
      <c r="R106" s="160"/>
      <c r="S106" s="160"/>
      <c r="T106" s="160"/>
      <c r="U106" s="166"/>
      <c r="V106" s="160"/>
      <c r="W106" s="177">
        <v>0</v>
      </c>
      <c r="X106" s="177">
        <v>0</v>
      </c>
      <c r="Y106" s="177">
        <v>0</v>
      </c>
      <c r="Z106" s="177">
        <v>0</v>
      </c>
      <c r="AA106" s="179">
        <v>50000</v>
      </c>
      <c r="AB106" s="76" t="s">
        <v>1613</v>
      </c>
      <c r="AC106" s="179">
        <v>0</v>
      </c>
      <c r="AD106" s="76" t="s">
        <v>69</v>
      </c>
      <c r="AE106" s="179">
        <v>0</v>
      </c>
      <c r="AF106" s="183">
        <v>0</v>
      </c>
      <c r="AG106" s="77" t="s">
        <v>69</v>
      </c>
      <c r="AH106" s="183">
        <v>0</v>
      </c>
      <c r="AI106" s="77" t="s">
        <v>69</v>
      </c>
      <c r="AJ106" s="183">
        <v>0</v>
      </c>
      <c r="AK106" s="187">
        <v>0</v>
      </c>
      <c r="AL106" s="78" t="s">
        <v>69</v>
      </c>
      <c r="AM106" s="187">
        <v>0</v>
      </c>
      <c r="AN106" s="78" t="s">
        <v>69</v>
      </c>
      <c r="AO106" s="187">
        <v>0</v>
      </c>
      <c r="AP106" s="191">
        <v>0</v>
      </c>
      <c r="AQ106" s="94" t="s">
        <v>69</v>
      </c>
      <c r="AR106" s="191">
        <v>0</v>
      </c>
      <c r="AS106" s="108" t="s">
        <v>69</v>
      </c>
      <c r="AT106" s="192">
        <v>0</v>
      </c>
      <c r="AU106" s="193">
        <v>0</v>
      </c>
      <c r="AV106" s="109" t="s">
        <v>69</v>
      </c>
      <c r="AW106" s="193">
        <v>0</v>
      </c>
      <c r="AX106" s="109" t="s">
        <v>69</v>
      </c>
      <c r="AY106" s="177">
        <f>W106+Y106+AA106+AF106+AK106+AP106+AU106</f>
        <v>50000</v>
      </c>
      <c r="AZ106" s="177">
        <f>X106+Z106+AC106+AE106+AH106+AJ106+AM106+AO106+AR106+AT106+AW106</f>
        <v>0</v>
      </c>
      <c r="BA106" s="93" t="s">
        <v>74</v>
      </c>
      <c r="BB106" s="177">
        <v>0</v>
      </c>
      <c r="BC106" s="177">
        <v>0</v>
      </c>
      <c r="BD106" s="177">
        <v>0</v>
      </c>
      <c r="BE106" s="177">
        <v>0</v>
      </c>
      <c r="BF106" s="177">
        <v>0</v>
      </c>
      <c r="BG106" s="177">
        <v>0</v>
      </c>
    </row>
    <row r="107" spans="1:60" s="89" customFormat="1" ht="141.75" x14ac:dyDescent="0.25">
      <c r="A107" s="28" t="s">
        <v>63</v>
      </c>
      <c r="B107" s="90">
        <v>1</v>
      </c>
      <c r="C107" s="90">
        <v>2</v>
      </c>
      <c r="D107" s="28" t="s">
        <v>64</v>
      </c>
      <c r="E107" s="91" t="s">
        <v>145</v>
      </c>
      <c r="F107" s="90" t="s">
        <v>66</v>
      </c>
      <c r="G107" s="91" t="s">
        <v>67</v>
      </c>
      <c r="H107" s="28">
        <v>11101</v>
      </c>
      <c r="I107" s="28" t="s">
        <v>68</v>
      </c>
      <c r="J107" s="28" t="s">
        <v>69</v>
      </c>
      <c r="K107" s="90" t="s">
        <v>69</v>
      </c>
      <c r="L107" s="92" t="s">
        <v>69</v>
      </c>
      <c r="M107" s="28" t="s">
        <v>70</v>
      </c>
      <c r="N107" s="93" t="s">
        <v>71</v>
      </c>
      <c r="O107" s="93" t="s">
        <v>72</v>
      </c>
      <c r="P107" s="160" t="s">
        <v>145</v>
      </c>
      <c r="Q107" s="160">
        <v>9</v>
      </c>
      <c r="R107" s="160" t="s">
        <v>80</v>
      </c>
      <c r="S107" s="160">
        <v>9</v>
      </c>
      <c r="T107" s="160" t="s">
        <v>80</v>
      </c>
      <c r="U107" s="166">
        <v>9</v>
      </c>
      <c r="V107" s="160" t="s">
        <v>74</v>
      </c>
      <c r="W107" s="177">
        <v>0</v>
      </c>
      <c r="X107" s="177">
        <v>20901.89</v>
      </c>
      <c r="Y107" s="177">
        <v>0</v>
      </c>
      <c r="Z107" s="177">
        <v>9819.7199999999993</v>
      </c>
      <c r="AA107" s="179">
        <v>0</v>
      </c>
      <c r="AB107" s="76" t="s">
        <v>69</v>
      </c>
      <c r="AC107" s="179">
        <v>3500</v>
      </c>
      <c r="AD107" s="76" t="s">
        <v>1530</v>
      </c>
      <c r="AE107" s="179">
        <v>0</v>
      </c>
      <c r="AF107" s="183">
        <v>0</v>
      </c>
      <c r="AG107" s="77" t="s">
        <v>69</v>
      </c>
      <c r="AH107" s="183">
        <v>3000</v>
      </c>
      <c r="AI107" s="77" t="s">
        <v>1529</v>
      </c>
      <c r="AJ107" s="183">
        <v>0</v>
      </c>
      <c r="AK107" s="187">
        <v>0</v>
      </c>
      <c r="AL107" s="78" t="s">
        <v>69</v>
      </c>
      <c r="AM107" s="187">
        <v>10400</v>
      </c>
      <c r="AN107" s="78" t="s">
        <v>1423</v>
      </c>
      <c r="AO107" s="187">
        <v>0</v>
      </c>
      <c r="AP107" s="191">
        <v>0</v>
      </c>
      <c r="AQ107" s="94" t="s">
        <v>69</v>
      </c>
      <c r="AR107" s="191">
        <v>0</v>
      </c>
      <c r="AS107" s="108" t="s">
        <v>69</v>
      </c>
      <c r="AT107" s="192">
        <v>0</v>
      </c>
      <c r="AU107" s="193">
        <v>0</v>
      </c>
      <c r="AV107" s="109" t="s">
        <v>69</v>
      </c>
      <c r="AW107" s="193">
        <v>0</v>
      </c>
      <c r="AX107" s="109" t="s">
        <v>69</v>
      </c>
      <c r="AY107" s="177">
        <f>W107+Y107+AA107+AF107+AK107+AP107+AU107</f>
        <v>0</v>
      </c>
      <c r="AZ107" s="177">
        <f>X107+Z107+AC107+AE107+AH107+AJ107+AM107+AO107+AR107+AT107+AW107</f>
        <v>47621.61</v>
      </c>
      <c r="BA107" s="93" t="s">
        <v>74</v>
      </c>
      <c r="BB107" s="177">
        <v>0</v>
      </c>
      <c r="BC107" s="177">
        <v>0</v>
      </c>
      <c r="BD107" s="177">
        <v>0</v>
      </c>
      <c r="BE107" s="177">
        <v>0</v>
      </c>
      <c r="BF107" s="177">
        <v>0</v>
      </c>
      <c r="BG107" s="177">
        <v>0</v>
      </c>
    </row>
    <row r="108" spans="1:60" s="89" customFormat="1" ht="31.5" x14ac:dyDescent="0.25">
      <c r="A108" s="28" t="s">
        <v>63</v>
      </c>
      <c r="B108" s="90">
        <v>1</v>
      </c>
      <c r="C108" s="90">
        <v>2</v>
      </c>
      <c r="D108" s="28" t="s">
        <v>75</v>
      </c>
      <c r="E108" s="91" t="s">
        <v>145</v>
      </c>
      <c r="F108" s="90" t="s">
        <v>76</v>
      </c>
      <c r="G108" s="91" t="s">
        <v>67</v>
      </c>
      <c r="H108" s="28">
        <v>11101</v>
      </c>
      <c r="I108" s="28" t="s">
        <v>68</v>
      </c>
      <c r="J108" s="28" t="s">
        <v>69</v>
      </c>
      <c r="K108" s="90" t="s">
        <v>69</v>
      </c>
      <c r="L108" s="92" t="s">
        <v>69</v>
      </c>
      <c r="M108" s="28" t="s">
        <v>77</v>
      </c>
      <c r="N108" s="93" t="s">
        <v>78</v>
      </c>
      <c r="O108" s="93" t="s">
        <v>79</v>
      </c>
      <c r="P108" s="160" t="s">
        <v>145</v>
      </c>
      <c r="Q108" s="160">
        <v>9</v>
      </c>
      <c r="R108" s="160" t="s">
        <v>80</v>
      </c>
      <c r="S108" s="160" t="s">
        <v>80</v>
      </c>
      <c r="T108" s="160" t="s">
        <v>80</v>
      </c>
      <c r="U108" s="166" t="s">
        <v>80</v>
      </c>
      <c r="V108" s="160" t="s">
        <v>74</v>
      </c>
      <c r="W108" s="177">
        <v>0</v>
      </c>
      <c r="X108" s="177">
        <v>19444.32</v>
      </c>
      <c r="Y108" s="177">
        <v>0</v>
      </c>
      <c r="Z108" s="177">
        <v>0</v>
      </c>
      <c r="AA108" s="179">
        <v>0</v>
      </c>
      <c r="AB108" s="76" t="s">
        <v>69</v>
      </c>
      <c r="AC108" s="179">
        <v>1200</v>
      </c>
      <c r="AD108" s="76" t="s">
        <v>81</v>
      </c>
      <c r="AE108" s="179">
        <v>0</v>
      </c>
      <c r="AF108" s="183">
        <v>0</v>
      </c>
      <c r="AG108" s="77" t="s">
        <v>69</v>
      </c>
      <c r="AH108" s="183">
        <v>3800</v>
      </c>
      <c r="AI108" s="77" t="s">
        <v>82</v>
      </c>
      <c r="AJ108" s="183">
        <v>0</v>
      </c>
      <c r="AK108" s="187">
        <v>0</v>
      </c>
      <c r="AL108" s="78" t="s">
        <v>69</v>
      </c>
      <c r="AM108" s="187">
        <v>0</v>
      </c>
      <c r="AN108" s="78" t="s">
        <v>69</v>
      </c>
      <c r="AO108" s="187">
        <v>0</v>
      </c>
      <c r="AP108" s="191">
        <v>0</v>
      </c>
      <c r="AQ108" s="94" t="s">
        <v>69</v>
      </c>
      <c r="AR108" s="191">
        <v>0</v>
      </c>
      <c r="AS108" s="108" t="s">
        <v>69</v>
      </c>
      <c r="AT108" s="192">
        <v>0</v>
      </c>
      <c r="AU108" s="193">
        <v>0</v>
      </c>
      <c r="AV108" s="109" t="s">
        <v>69</v>
      </c>
      <c r="AW108" s="193">
        <v>0</v>
      </c>
      <c r="AX108" s="109" t="s">
        <v>69</v>
      </c>
      <c r="AY108" s="177">
        <f t="shared" ref="AY108:AY169" si="6">W108+Y108+AA108+AF108+AK108+AP108+AU108</f>
        <v>0</v>
      </c>
      <c r="AZ108" s="177">
        <f t="shared" ref="AZ108:AZ169" si="7">X108+Z108+AC108+AE108+AH108+AJ108+AM108+AO108+AR108+AT108+AW108</f>
        <v>24444.32</v>
      </c>
      <c r="BA108" s="93" t="s">
        <v>74</v>
      </c>
      <c r="BB108" s="177">
        <v>0</v>
      </c>
      <c r="BC108" s="177">
        <v>0</v>
      </c>
      <c r="BD108" s="177">
        <v>0</v>
      </c>
      <c r="BE108" s="177">
        <v>0</v>
      </c>
      <c r="BF108" s="177">
        <v>0</v>
      </c>
      <c r="BG108" s="177">
        <v>0</v>
      </c>
    </row>
    <row r="109" spans="1:60" s="89" customFormat="1" ht="47.25" x14ac:dyDescent="0.25">
      <c r="A109" s="28" t="s">
        <v>87</v>
      </c>
      <c r="B109" s="90">
        <v>1</v>
      </c>
      <c r="C109" s="90">
        <v>2</v>
      </c>
      <c r="D109" s="28" t="s">
        <v>88</v>
      </c>
      <c r="E109" s="91" t="s">
        <v>145</v>
      </c>
      <c r="F109" s="90" t="s">
        <v>85</v>
      </c>
      <c r="G109" s="91" t="s">
        <v>67</v>
      </c>
      <c r="H109" s="28">
        <v>11101</v>
      </c>
      <c r="I109" s="28" t="s">
        <v>68</v>
      </c>
      <c r="J109" s="28" t="s">
        <v>69</v>
      </c>
      <c r="K109" s="90" t="s">
        <v>69</v>
      </c>
      <c r="L109" s="92" t="s">
        <v>69</v>
      </c>
      <c r="M109" s="28" t="s">
        <v>77</v>
      </c>
      <c r="N109" s="93" t="s">
        <v>89</v>
      </c>
      <c r="O109" s="93" t="s">
        <v>86</v>
      </c>
      <c r="P109" s="160" t="s">
        <v>145</v>
      </c>
      <c r="Q109" s="160">
        <v>6</v>
      </c>
      <c r="R109" s="160" t="s">
        <v>80</v>
      </c>
      <c r="S109" s="160" t="s">
        <v>80</v>
      </c>
      <c r="T109" s="160" t="s">
        <v>80</v>
      </c>
      <c r="U109" s="166" t="s">
        <v>80</v>
      </c>
      <c r="V109" s="160" t="s">
        <v>74</v>
      </c>
      <c r="W109" s="177">
        <v>0</v>
      </c>
      <c r="X109" s="177">
        <v>21320.400000000001</v>
      </c>
      <c r="Y109" s="177">
        <v>0</v>
      </c>
      <c r="Z109" s="177">
        <v>0</v>
      </c>
      <c r="AA109" s="179">
        <v>0</v>
      </c>
      <c r="AB109" s="76" t="s">
        <v>69</v>
      </c>
      <c r="AC109" s="179">
        <v>1100</v>
      </c>
      <c r="AD109" s="76" t="s">
        <v>1527</v>
      </c>
      <c r="AE109" s="179">
        <v>0</v>
      </c>
      <c r="AF109" s="183">
        <v>0</v>
      </c>
      <c r="AG109" s="77" t="s">
        <v>69</v>
      </c>
      <c r="AH109" s="183">
        <v>3600</v>
      </c>
      <c r="AI109" s="77" t="s">
        <v>1528</v>
      </c>
      <c r="AJ109" s="183">
        <v>0</v>
      </c>
      <c r="AK109" s="187">
        <v>0</v>
      </c>
      <c r="AL109" s="78" t="s">
        <v>69</v>
      </c>
      <c r="AM109" s="187">
        <v>0</v>
      </c>
      <c r="AN109" s="78" t="s">
        <v>69</v>
      </c>
      <c r="AO109" s="187">
        <v>0</v>
      </c>
      <c r="AP109" s="191">
        <v>0</v>
      </c>
      <c r="AQ109" s="94" t="s">
        <v>69</v>
      </c>
      <c r="AR109" s="191">
        <v>0</v>
      </c>
      <c r="AS109" s="108" t="s">
        <v>69</v>
      </c>
      <c r="AT109" s="192">
        <v>0</v>
      </c>
      <c r="AU109" s="193">
        <v>0</v>
      </c>
      <c r="AV109" s="109" t="s">
        <v>69</v>
      </c>
      <c r="AW109" s="193">
        <v>0</v>
      </c>
      <c r="AX109" s="109" t="s">
        <v>69</v>
      </c>
      <c r="AY109" s="177">
        <f t="shared" si="6"/>
        <v>0</v>
      </c>
      <c r="AZ109" s="177">
        <f t="shared" si="7"/>
        <v>26020.400000000001</v>
      </c>
      <c r="BA109" s="93" t="s">
        <v>74</v>
      </c>
      <c r="BB109" s="177">
        <v>0</v>
      </c>
      <c r="BC109" s="177">
        <v>0</v>
      </c>
      <c r="BD109" s="177">
        <v>0</v>
      </c>
      <c r="BE109" s="177">
        <v>0</v>
      </c>
      <c r="BF109" s="177">
        <v>0</v>
      </c>
      <c r="BG109" s="177">
        <v>0</v>
      </c>
    </row>
    <row r="110" spans="1:60" s="89" customFormat="1" ht="31.5" x14ac:dyDescent="0.25">
      <c r="A110" s="28" t="s">
        <v>87</v>
      </c>
      <c r="B110" s="90">
        <v>1</v>
      </c>
      <c r="C110" s="90">
        <v>2</v>
      </c>
      <c r="D110" s="28" t="s">
        <v>88</v>
      </c>
      <c r="E110" s="91" t="s">
        <v>145</v>
      </c>
      <c r="F110" s="90" t="s">
        <v>85</v>
      </c>
      <c r="G110" s="91" t="s">
        <v>67</v>
      </c>
      <c r="H110" s="28">
        <v>11101</v>
      </c>
      <c r="I110" s="28" t="s">
        <v>68</v>
      </c>
      <c r="J110" s="28" t="s">
        <v>69</v>
      </c>
      <c r="K110" s="90" t="s">
        <v>69</v>
      </c>
      <c r="L110" s="92" t="s">
        <v>69</v>
      </c>
      <c r="M110" s="28" t="s">
        <v>70</v>
      </c>
      <c r="N110" s="93" t="s">
        <v>90</v>
      </c>
      <c r="O110" s="93" t="s">
        <v>91</v>
      </c>
      <c r="P110" s="160" t="s">
        <v>74</v>
      </c>
      <c r="Q110" s="160">
        <v>6</v>
      </c>
      <c r="R110" s="160" t="s">
        <v>80</v>
      </c>
      <c r="S110" s="160" t="s">
        <v>80</v>
      </c>
      <c r="T110" s="160" t="s">
        <v>80</v>
      </c>
      <c r="U110" s="166" t="s">
        <v>80</v>
      </c>
      <c r="V110" s="160" t="s">
        <v>74</v>
      </c>
      <c r="W110" s="177">
        <v>0</v>
      </c>
      <c r="X110" s="177">
        <v>19764.97</v>
      </c>
      <c r="Y110" s="177">
        <v>0</v>
      </c>
      <c r="Z110" s="177">
        <v>815.75</v>
      </c>
      <c r="AA110" s="179">
        <v>0</v>
      </c>
      <c r="AB110" s="76" t="s">
        <v>69</v>
      </c>
      <c r="AC110" s="179">
        <v>400</v>
      </c>
      <c r="AD110" s="76" t="s">
        <v>92</v>
      </c>
      <c r="AE110" s="179">
        <v>0</v>
      </c>
      <c r="AF110" s="183">
        <v>0</v>
      </c>
      <c r="AG110" s="77" t="s">
        <v>69</v>
      </c>
      <c r="AH110" s="183">
        <v>0</v>
      </c>
      <c r="AI110" s="77" t="s">
        <v>69</v>
      </c>
      <c r="AJ110" s="183">
        <v>0</v>
      </c>
      <c r="AK110" s="187">
        <v>0</v>
      </c>
      <c r="AL110" s="78" t="s">
        <v>69</v>
      </c>
      <c r="AM110" s="187">
        <v>0</v>
      </c>
      <c r="AN110" s="78" t="s">
        <v>69</v>
      </c>
      <c r="AO110" s="187">
        <v>0</v>
      </c>
      <c r="AP110" s="191">
        <v>0</v>
      </c>
      <c r="AQ110" s="94" t="s">
        <v>69</v>
      </c>
      <c r="AR110" s="191">
        <v>0</v>
      </c>
      <c r="AS110" s="108" t="s">
        <v>69</v>
      </c>
      <c r="AT110" s="192">
        <v>0</v>
      </c>
      <c r="AU110" s="193">
        <v>0</v>
      </c>
      <c r="AV110" s="109" t="s">
        <v>69</v>
      </c>
      <c r="AW110" s="193">
        <v>0</v>
      </c>
      <c r="AX110" s="109" t="s">
        <v>69</v>
      </c>
      <c r="AY110" s="177">
        <f t="shared" si="6"/>
        <v>0</v>
      </c>
      <c r="AZ110" s="177">
        <f t="shared" si="7"/>
        <v>20980.720000000001</v>
      </c>
      <c r="BA110" s="93" t="s">
        <v>74</v>
      </c>
      <c r="BB110" s="177">
        <v>0</v>
      </c>
      <c r="BC110" s="177">
        <v>0</v>
      </c>
      <c r="BD110" s="177">
        <v>0</v>
      </c>
      <c r="BE110" s="177">
        <v>0</v>
      </c>
      <c r="BF110" s="177">
        <v>0</v>
      </c>
      <c r="BG110" s="177">
        <v>0</v>
      </c>
    </row>
    <row r="111" spans="1:60" s="89" customFormat="1" ht="47.25" x14ac:dyDescent="0.25">
      <c r="A111" s="28" t="s">
        <v>84</v>
      </c>
      <c r="B111" s="90">
        <v>1</v>
      </c>
      <c r="C111" s="90">
        <v>2</v>
      </c>
      <c r="D111" s="28" t="s">
        <v>96</v>
      </c>
      <c r="E111" s="91" t="s">
        <v>145</v>
      </c>
      <c r="F111" s="90" t="s">
        <v>66</v>
      </c>
      <c r="G111" s="91" t="s">
        <v>67</v>
      </c>
      <c r="H111" s="28">
        <v>11104</v>
      </c>
      <c r="I111" s="28" t="s">
        <v>94</v>
      </c>
      <c r="J111" s="28" t="s">
        <v>69</v>
      </c>
      <c r="K111" s="90" t="s">
        <v>69</v>
      </c>
      <c r="L111" s="92" t="s">
        <v>69</v>
      </c>
      <c r="M111" s="28" t="s">
        <v>70</v>
      </c>
      <c r="N111" s="93" t="s">
        <v>97</v>
      </c>
      <c r="O111" s="93" t="s">
        <v>72</v>
      </c>
      <c r="P111" s="160" t="s">
        <v>74</v>
      </c>
      <c r="Q111" s="160">
        <v>3</v>
      </c>
      <c r="R111" s="160" t="s">
        <v>80</v>
      </c>
      <c r="S111" s="160" t="s">
        <v>80</v>
      </c>
      <c r="T111" s="160" t="s">
        <v>80</v>
      </c>
      <c r="U111" s="166" t="s">
        <v>80</v>
      </c>
      <c r="V111" s="160" t="s">
        <v>74</v>
      </c>
      <c r="W111" s="177">
        <v>0</v>
      </c>
      <c r="X111" s="177">
        <v>4179.25</v>
      </c>
      <c r="Y111" s="177">
        <v>0</v>
      </c>
      <c r="Z111" s="177">
        <v>0</v>
      </c>
      <c r="AA111" s="179">
        <v>0</v>
      </c>
      <c r="AB111" s="76" t="s">
        <v>69</v>
      </c>
      <c r="AC111" s="179">
        <v>11200</v>
      </c>
      <c r="AD111" s="76" t="s">
        <v>1620</v>
      </c>
      <c r="AE111" s="179">
        <v>0</v>
      </c>
      <c r="AF111" s="183">
        <v>0</v>
      </c>
      <c r="AG111" s="77" t="s">
        <v>69</v>
      </c>
      <c r="AH111" s="183">
        <v>0</v>
      </c>
      <c r="AI111" s="77" t="s">
        <v>69</v>
      </c>
      <c r="AJ111" s="183">
        <v>0</v>
      </c>
      <c r="AK111" s="187">
        <v>0</v>
      </c>
      <c r="AL111" s="78" t="s">
        <v>69</v>
      </c>
      <c r="AM111" s="187">
        <v>0</v>
      </c>
      <c r="AN111" s="78" t="s">
        <v>69</v>
      </c>
      <c r="AO111" s="187">
        <v>0</v>
      </c>
      <c r="AP111" s="191">
        <v>0</v>
      </c>
      <c r="AQ111" s="94" t="s">
        <v>69</v>
      </c>
      <c r="AR111" s="191">
        <v>0</v>
      </c>
      <c r="AS111" s="108" t="s">
        <v>69</v>
      </c>
      <c r="AT111" s="192">
        <v>0</v>
      </c>
      <c r="AU111" s="193">
        <v>0</v>
      </c>
      <c r="AV111" s="109" t="s">
        <v>69</v>
      </c>
      <c r="AW111" s="193">
        <v>0</v>
      </c>
      <c r="AX111" s="109" t="s">
        <v>69</v>
      </c>
      <c r="AY111" s="177">
        <f t="shared" si="6"/>
        <v>0</v>
      </c>
      <c r="AZ111" s="177">
        <f t="shared" si="7"/>
        <v>15379.25</v>
      </c>
      <c r="BA111" s="93" t="s">
        <v>74</v>
      </c>
      <c r="BB111" s="177">
        <v>0</v>
      </c>
      <c r="BC111" s="177">
        <v>0</v>
      </c>
      <c r="BD111" s="177">
        <v>0</v>
      </c>
      <c r="BE111" s="177">
        <v>0</v>
      </c>
      <c r="BF111" s="177">
        <v>0</v>
      </c>
      <c r="BG111" s="177">
        <v>0</v>
      </c>
    </row>
    <row r="112" spans="1:60" s="89" customFormat="1" ht="47.25" x14ac:dyDescent="0.25">
      <c r="A112" s="28" t="s">
        <v>87</v>
      </c>
      <c r="B112" s="90">
        <v>1</v>
      </c>
      <c r="C112" s="90">
        <v>2</v>
      </c>
      <c r="D112" s="28" t="s">
        <v>105</v>
      </c>
      <c r="E112" s="91" t="s">
        <v>74</v>
      </c>
      <c r="F112" s="90" t="s">
        <v>106</v>
      </c>
      <c r="G112" s="91" t="s">
        <v>67</v>
      </c>
      <c r="H112" s="28">
        <v>11406</v>
      </c>
      <c r="I112" s="28" t="s">
        <v>107</v>
      </c>
      <c r="J112" s="28" t="s">
        <v>108</v>
      </c>
      <c r="K112" s="90" t="s">
        <v>109</v>
      </c>
      <c r="L112" s="92" t="s">
        <v>110</v>
      </c>
      <c r="M112" s="28" t="s">
        <v>69</v>
      </c>
      <c r="N112" s="93" t="s">
        <v>69</v>
      </c>
      <c r="O112" s="93" t="s">
        <v>69</v>
      </c>
      <c r="P112" s="160" t="s">
        <v>74</v>
      </c>
      <c r="Q112" s="160">
        <v>9</v>
      </c>
      <c r="R112" s="160">
        <v>9</v>
      </c>
      <c r="S112" s="160">
        <v>9</v>
      </c>
      <c r="T112" s="160" t="s">
        <v>80</v>
      </c>
      <c r="U112" s="166" t="s">
        <v>80</v>
      </c>
      <c r="V112" s="160" t="s">
        <v>74</v>
      </c>
      <c r="W112" s="177">
        <v>8250</v>
      </c>
      <c r="X112" s="177">
        <v>0</v>
      </c>
      <c r="Y112" s="177">
        <v>0</v>
      </c>
      <c r="Z112" s="177">
        <v>0</v>
      </c>
      <c r="AA112" s="179">
        <v>3000</v>
      </c>
      <c r="AB112" s="76" t="s">
        <v>111</v>
      </c>
      <c r="AC112" s="179">
        <v>0</v>
      </c>
      <c r="AD112" s="76" t="s">
        <v>69</v>
      </c>
      <c r="AE112" s="179">
        <v>0</v>
      </c>
      <c r="AF112" s="183">
        <v>3000</v>
      </c>
      <c r="AG112" s="77" t="s">
        <v>111</v>
      </c>
      <c r="AH112" s="183">
        <v>0</v>
      </c>
      <c r="AI112" s="77" t="s">
        <v>69</v>
      </c>
      <c r="AJ112" s="183">
        <v>0</v>
      </c>
      <c r="AK112" s="187">
        <v>3000</v>
      </c>
      <c r="AL112" s="78" t="s">
        <v>111</v>
      </c>
      <c r="AM112" s="187">
        <v>0</v>
      </c>
      <c r="AN112" s="78" t="s">
        <v>69</v>
      </c>
      <c r="AO112" s="187">
        <v>0</v>
      </c>
      <c r="AP112" s="191">
        <v>0</v>
      </c>
      <c r="AQ112" s="94" t="s">
        <v>69</v>
      </c>
      <c r="AR112" s="191">
        <v>0</v>
      </c>
      <c r="AS112" s="108" t="s">
        <v>69</v>
      </c>
      <c r="AT112" s="192">
        <v>0</v>
      </c>
      <c r="AU112" s="193">
        <v>0</v>
      </c>
      <c r="AV112" s="109" t="s">
        <v>69</v>
      </c>
      <c r="AW112" s="193">
        <v>0</v>
      </c>
      <c r="AX112" s="109" t="s">
        <v>69</v>
      </c>
      <c r="AY112" s="177">
        <f t="shared" si="6"/>
        <v>17250</v>
      </c>
      <c r="AZ112" s="177">
        <f t="shared" si="7"/>
        <v>0</v>
      </c>
      <c r="BA112" s="93" t="s">
        <v>74</v>
      </c>
      <c r="BB112" s="177">
        <v>0</v>
      </c>
      <c r="BC112" s="177">
        <v>0</v>
      </c>
      <c r="BD112" s="177">
        <v>0</v>
      </c>
      <c r="BE112" s="177">
        <v>0</v>
      </c>
      <c r="BF112" s="177">
        <v>0</v>
      </c>
      <c r="BG112" s="177">
        <v>0</v>
      </c>
    </row>
    <row r="113" spans="1:59" s="89" customFormat="1" x14ac:dyDescent="0.25">
      <c r="A113" s="28" t="s">
        <v>63</v>
      </c>
      <c r="B113" s="90">
        <v>1</v>
      </c>
      <c r="C113" s="90">
        <v>2</v>
      </c>
      <c r="D113" s="28" t="s">
        <v>112</v>
      </c>
      <c r="E113" s="91" t="s">
        <v>145</v>
      </c>
      <c r="F113" s="90" t="s">
        <v>85</v>
      </c>
      <c r="G113" s="91" t="s">
        <v>67</v>
      </c>
      <c r="H113" s="28">
        <v>11800</v>
      </c>
      <c r="I113" s="28" t="s">
        <v>113</v>
      </c>
      <c r="J113" s="28" t="s">
        <v>69</v>
      </c>
      <c r="K113" s="90" t="s">
        <v>69</v>
      </c>
      <c r="L113" s="92" t="s">
        <v>69</v>
      </c>
      <c r="M113" s="28" t="s">
        <v>77</v>
      </c>
      <c r="N113" s="93" t="s">
        <v>114</v>
      </c>
      <c r="O113" s="93" t="s">
        <v>86</v>
      </c>
      <c r="P113" s="160" t="s">
        <v>74</v>
      </c>
      <c r="Q113" s="160">
        <v>6</v>
      </c>
      <c r="R113" s="160" t="s">
        <v>80</v>
      </c>
      <c r="S113" s="160" t="s">
        <v>80</v>
      </c>
      <c r="T113" s="160" t="s">
        <v>80</v>
      </c>
      <c r="U113" s="166" t="s">
        <v>80</v>
      </c>
      <c r="V113" s="160" t="s">
        <v>74</v>
      </c>
      <c r="W113" s="177">
        <v>0</v>
      </c>
      <c r="X113" s="177">
        <v>1004.36</v>
      </c>
      <c r="Y113" s="177">
        <v>0</v>
      </c>
      <c r="Z113" s="177">
        <v>0</v>
      </c>
      <c r="AA113" s="179">
        <v>0</v>
      </c>
      <c r="AB113" s="76" t="s">
        <v>69</v>
      </c>
      <c r="AC113" s="179">
        <v>1300</v>
      </c>
      <c r="AD113" s="76" t="s">
        <v>1526</v>
      </c>
      <c r="AE113" s="179">
        <v>0</v>
      </c>
      <c r="AF113" s="183">
        <v>0</v>
      </c>
      <c r="AG113" s="77" t="s">
        <v>69</v>
      </c>
      <c r="AH113" s="183">
        <v>0</v>
      </c>
      <c r="AI113" s="77" t="s">
        <v>69</v>
      </c>
      <c r="AJ113" s="183">
        <v>0</v>
      </c>
      <c r="AK113" s="187">
        <v>0</v>
      </c>
      <c r="AL113" s="78" t="s">
        <v>69</v>
      </c>
      <c r="AM113" s="187">
        <v>0</v>
      </c>
      <c r="AN113" s="78" t="s">
        <v>69</v>
      </c>
      <c r="AO113" s="187">
        <v>0</v>
      </c>
      <c r="AP113" s="191">
        <v>0</v>
      </c>
      <c r="AQ113" s="94" t="s">
        <v>69</v>
      </c>
      <c r="AR113" s="191">
        <v>0</v>
      </c>
      <c r="AS113" s="108" t="s">
        <v>69</v>
      </c>
      <c r="AT113" s="192">
        <v>0</v>
      </c>
      <c r="AU113" s="193">
        <v>0</v>
      </c>
      <c r="AV113" s="109" t="s">
        <v>69</v>
      </c>
      <c r="AW113" s="193">
        <v>0</v>
      </c>
      <c r="AX113" s="109" t="s">
        <v>69</v>
      </c>
      <c r="AY113" s="177">
        <f t="shared" si="6"/>
        <v>0</v>
      </c>
      <c r="AZ113" s="177">
        <f t="shared" si="7"/>
        <v>2304.36</v>
      </c>
      <c r="BA113" s="93" t="s">
        <v>74</v>
      </c>
      <c r="BB113" s="177">
        <v>0</v>
      </c>
      <c r="BC113" s="177">
        <v>0</v>
      </c>
      <c r="BD113" s="177">
        <v>0</v>
      </c>
      <c r="BE113" s="177">
        <v>0</v>
      </c>
      <c r="BF113" s="177">
        <v>0</v>
      </c>
      <c r="BG113" s="177">
        <v>0</v>
      </c>
    </row>
    <row r="114" spans="1:59" s="89" customFormat="1" ht="47.25" x14ac:dyDescent="0.25">
      <c r="A114" s="28" t="s">
        <v>87</v>
      </c>
      <c r="B114" s="90">
        <v>1</v>
      </c>
      <c r="C114" s="90">
        <v>1</v>
      </c>
      <c r="D114" s="28" t="s">
        <v>119</v>
      </c>
      <c r="E114" s="91" t="s">
        <v>145</v>
      </c>
      <c r="F114" s="90" t="s">
        <v>120</v>
      </c>
      <c r="G114" s="91" t="s">
        <v>67</v>
      </c>
      <c r="H114" s="28">
        <v>57500</v>
      </c>
      <c r="I114" s="28" t="s">
        <v>121</v>
      </c>
      <c r="J114" s="28" t="s">
        <v>69</v>
      </c>
      <c r="K114" s="90" t="s">
        <v>69</v>
      </c>
      <c r="L114" s="92" t="s">
        <v>69</v>
      </c>
      <c r="M114" s="28" t="s">
        <v>77</v>
      </c>
      <c r="N114" s="93" t="s">
        <v>122</v>
      </c>
      <c r="O114" s="93" t="s">
        <v>123</v>
      </c>
      <c r="P114" s="160" t="s">
        <v>74</v>
      </c>
      <c r="Q114" s="160">
        <v>9</v>
      </c>
      <c r="R114" s="160">
        <v>9</v>
      </c>
      <c r="S114" s="160">
        <v>9</v>
      </c>
      <c r="T114" s="160">
        <v>9</v>
      </c>
      <c r="U114" s="166">
        <v>9</v>
      </c>
      <c r="V114" s="160" t="s">
        <v>74</v>
      </c>
      <c r="W114" s="177">
        <v>0</v>
      </c>
      <c r="X114" s="177">
        <v>0</v>
      </c>
      <c r="Y114" s="177">
        <v>0</v>
      </c>
      <c r="Z114" s="177">
        <v>1000</v>
      </c>
      <c r="AA114" s="179">
        <v>0</v>
      </c>
      <c r="AB114" s="76" t="s">
        <v>69</v>
      </c>
      <c r="AC114" s="179">
        <v>2000</v>
      </c>
      <c r="AD114" s="76" t="s">
        <v>124</v>
      </c>
      <c r="AE114" s="179">
        <v>0</v>
      </c>
      <c r="AF114" s="183">
        <v>0</v>
      </c>
      <c r="AG114" s="77" t="s">
        <v>69</v>
      </c>
      <c r="AH114" s="183">
        <v>2000</v>
      </c>
      <c r="AI114" s="77" t="s">
        <v>124</v>
      </c>
      <c r="AJ114" s="183">
        <v>0</v>
      </c>
      <c r="AK114" s="187">
        <v>0</v>
      </c>
      <c r="AL114" s="78" t="s">
        <v>69</v>
      </c>
      <c r="AM114" s="187">
        <v>2000</v>
      </c>
      <c r="AN114" s="78" t="s">
        <v>124</v>
      </c>
      <c r="AO114" s="187">
        <v>0</v>
      </c>
      <c r="AP114" s="191">
        <v>0</v>
      </c>
      <c r="AQ114" s="94" t="s">
        <v>69</v>
      </c>
      <c r="AR114" s="191">
        <v>2000</v>
      </c>
      <c r="AS114" s="108" t="s">
        <v>124</v>
      </c>
      <c r="AT114" s="192">
        <v>0</v>
      </c>
      <c r="AU114" s="193">
        <v>0</v>
      </c>
      <c r="AV114" s="109" t="s">
        <v>69</v>
      </c>
      <c r="AW114" s="193">
        <v>2000</v>
      </c>
      <c r="AX114" s="109" t="s">
        <v>124</v>
      </c>
      <c r="AY114" s="177">
        <f t="shared" si="6"/>
        <v>0</v>
      </c>
      <c r="AZ114" s="177">
        <f t="shared" si="7"/>
        <v>11000</v>
      </c>
      <c r="BA114" s="93" t="s">
        <v>74</v>
      </c>
      <c r="BB114" s="177">
        <v>0</v>
      </c>
      <c r="BC114" s="177">
        <v>0</v>
      </c>
      <c r="BD114" s="177">
        <v>0</v>
      </c>
      <c r="BE114" s="177">
        <v>0</v>
      </c>
      <c r="BF114" s="177">
        <v>0</v>
      </c>
      <c r="BG114" s="177">
        <v>0</v>
      </c>
    </row>
    <row r="115" spans="1:59" s="89" customFormat="1" ht="78.75" x14ac:dyDescent="0.25">
      <c r="A115" s="28" t="s">
        <v>87</v>
      </c>
      <c r="B115" s="90">
        <v>1</v>
      </c>
      <c r="C115" s="90">
        <v>1</v>
      </c>
      <c r="D115" s="28" t="s">
        <v>125</v>
      </c>
      <c r="E115" s="91" t="s">
        <v>145</v>
      </c>
      <c r="F115" s="90" t="s">
        <v>1456</v>
      </c>
      <c r="G115" s="91" t="s">
        <v>100</v>
      </c>
      <c r="H115" s="28">
        <v>57100</v>
      </c>
      <c r="I115" s="28" t="s">
        <v>126</v>
      </c>
      <c r="J115" s="28">
        <v>23310000</v>
      </c>
      <c r="K115" s="90" t="s">
        <v>127</v>
      </c>
      <c r="L115" s="92" t="s">
        <v>1457</v>
      </c>
      <c r="M115" s="28" t="s">
        <v>129</v>
      </c>
      <c r="N115" s="93" t="s">
        <v>130</v>
      </c>
      <c r="O115" s="93" t="s">
        <v>1456</v>
      </c>
      <c r="P115" s="160" t="s">
        <v>74</v>
      </c>
      <c r="Q115" s="160" t="s">
        <v>80</v>
      </c>
      <c r="R115" s="160" t="s">
        <v>80</v>
      </c>
      <c r="S115" s="160">
        <v>6</v>
      </c>
      <c r="T115" s="160" t="s">
        <v>80</v>
      </c>
      <c r="U115" s="166" t="s">
        <v>80</v>
      </c>
      <c r="V115" s="160" t="s">
        <v>74</v>
      </c>
      <c r="W115" s="177">
        <v>635400</v>
      </c>
      <c r="X115" s="177">
        <v>0</v>
      </c>
      <c r="Y115" s="177">
        <v>0</v>
      </c>
      <c r="Z115" s="177">
        <v>635400</v>
      </c>
      <c r="AA115" s="179">
        <v>0</v>
      </c>
      <c r="AB115" s="76" t="s">
        <v>69</v>
      </c>
      <c r="AC115" s="179">
        <v>0</v>
      </c>
      <c r="AD115" s="76" t="s">
        <v>69</v>
      </c>
      <c r="AE115" s="179">
        <v>0</v>
      </c>
      <c r="AF115" s="183">
        <v>4050000</v>
      </c>
      <c r="AG115" s="77" t="s">
        <v>128</v>
      </c>
      <c r="AH115" s="183">
        <v>4050000</v>
      </c>
      <c r="AI115" s="77" t="s">
        <v>128</v>
      </c>
      <c r="AJ115" s="183">
        <v>0</v>
      </c>
      <c r="AK115" s="187">
        <v>9900000</v>
      </c>
      <c r="AL115" s="78" t="s">
        <v>128</v>
      </c>
      <c r="AM115" s="187">
        <v>9900000</v>
      </c>
      <c r="AN115" s="78" t="s">
        <v>128</v>
      </c>
      <c r="AO115" s="187">
        <v>0</v>
      </c>
      <c r="AP115" s="191">
        <v>514600</v>
      </c>
      <c r="AQ115" s="94" t="s">
        <v>128</v>
      </c>
      <c r="AR115" s="191">
        <v>514600</v>
      </c>
      <c r="AS115" s="108" t="s">
        <v>128</v>
      </c>
      <c r="AT115" s="192">
        <v>0</v>
      </c>
      <c r="AU115" s="193">
        <v>0</v>
      </c>
      <c r="AV115" s="109" t="s">
        <v>128</v>
      </c>
      <c r="AW115" s="193">
        <v>0</v>
      </c>
      <c r="AX115" s="109" t="s">
        <v>128</v>
      </c>
      <c r="AY115" s="177">
        <f t="shared" si="6"/>
        <v>15100000</v>
      </c>
      <c r="AZ115" s="177">
        <f t="shared" si="7"/>
        <v>15100000</v>
      </c>
      <c r="BA115" s="93" t="s">
        <v>74</v>
      </c>
      <c r="BB115" s="177">
        <v>0</v>
      </c>
      <c r="BC115" s="177">
        <v>0</v>
      </c>
      <c r="BD115" s="177">
        <v>0</v>
      </c>
      <c r="BE115" s="177">
        <v>0</v>
      </c>
      <c r="BF115" s="177">
        <v>0</v>
      </c>
      <c r="BG115" s="177">
        <v>0</v>
      </c>
    </row>
    <row r="116" spans="1:59" s="89" customFormat="1" ht="31.5" x14ac:dyDescent="0.25">
      <c r="A116" s="28" t="s">
        <v>87</v>
      </c>
      <c r="B116" s="90">
        <v>1</v>
      </c>
      <c r="C116" s="90">
        <v>1</v>
      </c>
      <c r="D116" s="28" t="s">
        <v>125</v>
      </c>
      <c r="E116" s="91" t="s">
        <v>145</v>
      </c>
      <c r="F116" s="90" t="s">
        <v>1456</v>
      </c>
      <c r="G116" s="91" t="s">
        <v>100</v>
      </c>
      <c r="H116" s="28">
        <v>57100</v>
      </c>
      <c r="I116" s="28" t="s">
        <v>126</v>
      </c>
      <c r="J116" s="28" t="s">
        <v>69</v>
      </c>
      <c r="K116" s="90" t="s">
        <v>69</v>
      </c>
      <c r="L116" s="92" t="s">
        <v>69</v>
      </c>
      <c r="M116" s="28" t="s">
        <v>1649</v>
      </c>
      <c r="N116" s="249" t="s">
        <v>1650</v>
      </c>
      <c r="O116" s="93" t="s">
        <v>1651</v>
      </c>
      <c r="P116" s="160" t="s">
        <v>74</v>
      </c>
      <c r="Q116" s="160" t="s">
        <v>80</v>
      </c>
      <c r="R116" s="160" t="s">
        <v>80</v>
      </c>
      <c r="S116" s="160">
        <v>6</v>
      </c>
      <c r="T116" s="160" t="s">
        <v>80</v>
      </c>
      <c r="U116" s="166" t="s">
        <v>80</v>
      </c>
      <c r="V116" s="160" t="s">
        <v>74</v>
      </c>
      <c r="W116" s="177">
        <v>0</v>
      </c>
      <c r="X116" s="177">
        <v>0</v>
      </c>
      <c r="Y116" s="177">
        <v>0</v>
      </c>
      <c r="Z116" s="177">
        <v>0</v>
      </c>
      <c r="AA116" s="179">
        <v>0</v>
      </c>
      <c r="AB116" s="76" t="s">
        <v>69</v>
      </c>
      <c r="AC116" s="179">
        <v>1500000</v>
      </c>
      <c r="AD116" s="76" t="s">
        <v>1652</v>
      </c>
      <c r="AE116" s="179">
        <v>0</v>
      </c>
      <c r="AF116" s="183">
        <v>0</v>
      </c>
      <c r="AG116" s="77" t="s">
        <v>69</v>
      </c>
      <c r="AH116" s="183">
        <v>1500000</v>
      </c>
      <c r="AI116" s="77" t="s">
        <v>1652</v>
      </c>
      <c r="AJ116" s="183">
        <v>0</v>
      </c>
      <c r="AK116" s="187">
        <v>0</v>
      </c>
      <c r="AL116" s="78" t="s">
        <v>69</v>
      </c>
      <c r="AM116" s="187">
        <v>0</v>
      </c>
      <c r="AN116" s="78" t="s">
        <v>69</v>
      </c>
      <c r="AO116" s="187">
        <v>0</v>
      </c>
      <c r="AP116" s="191">
        <v>0</v>
      </c>
      <c r="AQ116" s="94" t="s">
        <v>69</v>
      </c>
      <c r="AR116" s="191">
        <v>0</v>
      </c>
      <c r="AS116" s="108" t="s">
        <v>69</v>
      </c>
      <c r="AT116" s="192">
        <v>0</v>
      </c>
      <c r="AU116" s="193">
        <v>0</v>
      </c>
      <c r="AV116" s="109" t="s">
        <v>69</v>
      </c>
      <c r="AW116" s="193">
        <v>0</v>
      </c>
      <c r="AX116" s="109" t="s">
        <v>69</v>
      </c>
      <c r="AY116" s="177">
        <f t="shared" ref="AY116" si="8">W116+Y116+AA116+AF116+AK116+AP116+AU116</f>
        <v>0</v>
      </c>
      <c r="AZ116" s="177">
        <f t="shared" ref="AZ116" si="9">X116+Z116+AC116+AE116+AH116+AJ116+AM116+AO116+AR116+AT116+AW116</f>
        <v>3000000</v>
      </c>
      <c r="BA116" s="93" t="s">
        <v>74</v>
      </c>
      <c r="BB116" s="177">
        <v>0</v>
      </c>
      <c r="BC116" s="177">
        <v>0</v>
      </c>
      <c r="BD116" s="177">
        <v>0</v>
      </c>
      <c r="BE116" s="177">
        <v>0</v>
      </c>
      <c r="BF116" s="177">
        <v>0</v>
      </c>
      <c r="BG116" s="177">
        <v>0</v>
      </c>
    </row>
    <row r="117" spans="1:59" s="89" customFormat="1" ht="141.75" x14ac:dyDescent="0.25">
      <c r="A117" s="28" t="s">
        <v>87</v>
      </c>
      <c r="B117" s="90">
        <v>1</v>
      </c>
      <c r="C117" s="90">
        <v>1</v>
      </c>
      <c r="D117" s="28" t="s">
        <v>131</v>
      </c>
      <c r="E117" s="91" t="s">
        <v>145</v>
      </c>
      <c r="F117" s="90" t="s">
        <v>132</v>
      </c>
      <c r="G117" s="91" t="s">
        <v>100</v>
      </c>
      <c r="H117" s="28">
        <v>57100</v>
      </c>
      <c r="I117" s="28" t="s">
        <v>126</v>
      </c>
      <c r="J117" s="28">
        <v>23310000</v>
      </c>
      <c r="K117" s="90" t="s">
        <v>133</v>
      </c>
      <c r="L117" s="92" t="s">
        <v>134</v>
      </c>
      <c r="M117" s="28" t="s">
        <v>129</v>
      </c>
      <c r="N117" s="93" t="s">
        <v>135</v>
      </c>
      <c r="O117" s="93" t="s">
        <v>134</v>
      </c>
      <c r="P117" s="160" t="s">
        <v>74</v>
      </c>
      <c r="Q117" s="160" t="s">
        <v>80</v>
      </c>
      <c r="R117" s="160" t="s">
        <v>80</v>
      </c>
      <c r="S117" s="160">
        <v>6</v>
      </c>
      <c r="T117" s="160" t="s">
        <v>80</v>
      </c>
      <c r="U117" s="166" t="s">
        <v>80</v>
      </c>
      <c r="V117" s="160" t="s">
        <v>74</v>
      </c>
      <c r="W117" s="177">
        <v>717370.85</v>
      </c>
      <c r="X117" s="177">
        <v>717370.85</v>
      </c>
      <c r="Y117" s="177">
        <v>500000</v>
      </c>
      <c r="Z117" s="177">
        <v>500000</v>
      </c>
      <c r="AA117" s="179">
        <v>450000</v>
      </c>
      <c r="AB117" s="76" t="s">
        <v>134</v>
      </c>
      <c r="AC117" s="179">
        <v>450000</v>
      </c>
      <c r="AD117" s="76" t="s">
        <v>134</v>
      </c>
      <c r="AE117" s="179">
        <v>0</v>
      </c>
      <c r="AF117" s="183">
        <v>700000</v>
      </c>
      <c r="AG117" s="77" t="s">
        <v>134</v>
      </c>
      <c r="AH117" s="183">
        <v>700000</v>
      </c>
      <c r="AI117" s="77" t="s">
        <v>134</v>
      </c>
      <c r="AJ117" s="183">
        <v>0</v>
      </c>
      <c r="AK117" s="187">
        <v>700000</v>
      </c>
      <c r="AL117" s="78" t="s">
        <v>134</v>
      </c>
      <c r="AM117" s="187">
        <v>700000</v>
      </c>
      <c r="AN117" s="78" t="s">
        <v>134</v>
      </c>
      <c r="AO117" s="187">
        <v>0</v>
      </c>
      <c r="AP117" s="191">
        <v>132600</v>
      </c>
      <c r="AQ117" s="94" t="s">
        <v>134</v>
      </c>
      <c r="AR117" s="191">
        <v>132600</v>
      </c>
      <c r="AS117" s="108" t="s">
        <v>134</v>
      </c>
      <c r="AT117" s="192">
        <v>0</v>
      </c>
      <c r="AU117" s="193">
        <v>0</v>
      </c>
      <c r="AV117" s="109" t="s">
        <v>134</v>
      </c>
      <c r="AW117" s="193">
        <v>0</v>
      </c>
      <c r="AX117" s="109" t="s">
        <v>134</v>
      </c>
      <c r="AY117" s="177">
        <f t="shared" si="6"/>
        <v>3199970.85</v>
      </c>
      <c r="AZ117" s="177">
        <f t="shared" si="7"/>
        <v>3199970.85</v>
      </c>
      <c r="BA117" s="93" t="s">
        <v>74</v>
      </c>
      <c r="BB117" s="177">
        <v>0</v>
      </c>
      <c r="BC117" s="177">
        <v>0</v>
      </c>
      <c r="BD117" s="177">
        <v>0</v>
      </c>
      <c r="BE117" s="177">
        <v>0</v>
      </c>
      <c r="BF117" s="177">
        <v>0</v>
      </c>
      <c r="BG117" s="177">
        <v>0</v>
      </c>
    </row>
    <row r="118" spans="1:59" s="89" customFormat="1" ht="94.5" x14ac:dyDescent="0.25">
      <c r="A118" s="28" t="s">
        <v>84</v>
      </c>
      <c r="B118" s="90">
        <v>2</v>
      </c>
      <c r="C118" s="90">
        <v>1</v>
      </c>
      <c r="D118" s="28" t="s">
        <v>146</v>
      </c>
      <c r="E118" s="91" t="s">
        <v>74</v>
      </c>
      <c r="F118" s="90" t="s">
        <v>76</v>
      </c>
      <c r="G118" s="91" t="s">
        <v>67</v>
      </c>
      <c r="H118" s="28">
        <v>11200</v>
      </c>
      <c r="I118" s="28" t="s">
        <v>147</v>
      </c>
      <c r="J118" s="28" t="s">
        <v>69</v>
      </c>
      <c r="K118" s="90" t="s">
        <v>69</v>
      </c>
      <c r="L118" s="92" t="s">
        <v>69</v>
      </c>
      <c r="M118" s="28" t="s">
        <v>77</v>
      </c>
      <c r="N118" s="93" t="s">
        <v>148</v>
      </c>
      <c r="O118" s="93" t="s">
        <v>76</v>
      </c>
      <c r="P118" s="160" t="s">
        <v>145</v>
      </c>
      <c r="Q118" s="160">
        <v>5</v>
      </c>
      <c r="R118" s="160">
        <v>5</v>
      </c>
      <c r="S118" s="160">
        <v>5</v>
      </c>
      <c r="T118" s="160" t="s">
        <v>80</v>
      </c>
      <c r="U118" s="166" t="s">
        <v>80</v>
      </c>
      <c r="V118" s="160" t="s">
        <v>74</v>
      </c>
      <c r="W118" s="177">
        <v>0</v>
      </c>
      <c r="X118" s="177">
        <v>3495.2</v>
      </c>
      <c r="Y118" s="177">
        <v>0</v>
      </c>
      <c r="Z118" s="177">
        <v>2171.62</v>
      </c>
      <c r="AA118" s="179">
        <v>0</v>
      </c>
      <c r="AB118" s="76" t="s">
        <v>69</v>
      </c>
      <c r="AC118" s="179">
        <v>7200</v>
      </c>
      <c r="AD118" s="76" t="s">
        <v>149</v>
      </c>
      <c r="AE118" s="179">
        <v>0</v>
      </c>
      <c r="AF118" s="183">
        <v>0</v>
      </c>
      <c r="AG118" s="77" t="s">
        <v>69</v>
      </c>
      <c r="AH118" s="183">
        <v>7200</v>
      </c>
      <c r="AI118" s="77" t="s">
        <v>149</v>
      </c>
      <c r="AJ118" s="183">
        <v>0</v>
      </c>
      <c r="AK118" s="187">
        <v>0</v>
      </c>
      <c r="AL118" s="78" t="s">
        <v>69</v>
      </c>
      <c r="AM118" s="187">
        <v>6000</v>
      </c>
      <c r="AN118" s="78" t="s">
        <v>150</v>
      </c>
      <c r="AO118" s="187">
        <v>0</v>
      </c>
      <c r="AP118" s="191">
        <v>0</v>
      </c>
      <c r="AQ118" s="94" t="s">
        <v>69</v>
      </c>
      <c r="AR118" s="191">
        <v>3600</v>
      </c>
      <c r="AS118" s="108" t="s">
        <v>151</v>
      </c>
      <c r="AT118" s="192">
        <v>0</v>
      </c>
      <c r="AU118" s="193">
        <v>0</v>
      </c>
      <c r="AV118" s="109" t="s">
        <v>69</v>
      </c>
      <c r="AW118" s="193">
        <v>3600</v>
      </c>
      <c r="AX118" s="109" t="s">
        <v>151</v>
      </c>
      <c r="AY118" s="177">
        <f t="shared" si="6"/>
        <v>0</v>
      </c>
      <c r="AZ118" s="177">
        <f t="shared" si="7"/>
        <v>33266.82</v>
      </c>
      <c r="BA118" s="93" t="s">
        <v>74</v>
      </c>
      <c r="BB118" s="177">
        <v>0</v>
      </c>
      <c r="BC118" s="177">
        <v>0</v>
      </c>
      <c r="BD118" s="177">
        <v>0</v>
      </c>
      <c r="BE118" s="177">
        <v>0</v>
      </c>
      <c r="BF118" s="177">
        <v>0</v>
      </c>
      <c r="BG118" s="177">
        <v>0</v>
      </c>
    </row>
    <row r="119" spans="1:59" s="89" customFormat="1" ht="94.5" x14ac:dyDescent="0.25">
      <c r="A119" s="28" t="s">
        <v>84</v>
      </c>
      <c r="B119" s="90">
        <v>2</v>
      </c>
      <c r="C119" s="90">
        <v>2</v>
      </c>
      <c r="D119" s="28" t="s">
        <v>152</v>
      </c>
      <c r="E119" s="91" t="s">
        <v>74</v>
      </c>
      <c r="F119" s="90" t="s">
        <v>66</v>
      </c>
      <c r="G119" s="91" t="s">
        <v>67</v>
      </c>
      <c r="H119" s="28">
        <v>11200</v>
      </c>
      <c r="I119" s="28" t="s">
        <v>147</v>
      </c>
      <c r="J119" s="28" t="s">
        <v>69</v>
      </c>
      <c r="K119" s="90" t="s">
        <v>69</v>
      </c>
      <c r="L119" s="92" t="s">
        <v>69</v>
      </c>
      <c r="M119" s="28" t="s">
        <v>70</v>
      </c>
      <c r="N119" s="93" t="s">
        <v>153</v>
      </c>
      <c r="O119" s="93" t="s">
        <v>66</v>
      </c>
      <c r="P119" s="160" t="s">
        <v>145</v>
      </c>
      <c r="Q119" s="160">
        <v>5</v>
      </c>
      <c r="R119" s="160">
        <v>5</v>
      </c>
      <c r="S119" s="160">
        <v>5</v>
      </c>
      <c r="T119" s="160">
        <v>5</v>
      </c>
      <c r="U119" s="166" t="s">
        <v>80</v>
      </c>
      <c r="V119" s="160" t="s">
        <v>74</v>
      </c>
      <c r="W119" s="177">
        <v>0</v>
      </c>
      <c r="X119" s="177">
        <v>11697.51</v>
      </c>
      <c r="Y119" s="177">
        <v>0</v>
      </c>
      <c r="Z119" s="177">
        <v>800</v>
      </c>
      <c r="AA119" s="179">
        <v>0</v>
      </c>
      <c r="AB119" s="76" t="s">
        <v>69</v>
      </c>
      <c r="AC119" s="179">
        <v>1800</v>
      </c>
      <c r="AD119" s="76" t="s">
        <v>154</v>
      </c>
      <c r="AE119" s="179">
        <v>0</v>
      </c>
      <c r="AF119" s="183">
        <v>0</v>
      </c>
      <c r="AG119" s="77" t="s">
        <v>69</v>
      </c>
      <c r="AH119" s="183">
        <v>2300</v>
      </c>
      <c r="AI119" s="77" t="s">
        <v>155</v>
      </c>
      <c r="AJ119" s="183">
        <v>0</v>
      </c>
      <c r="AK119" s="187">
        <v>0</v>
      </c>
      <c r="AL119" s="78" t="s">
        <v>69</v>
      </c>
      <c r="AM119" s="187">
        <v>1400</v>
      </c>
      <c r="AN119" s="78" t="s">
        <v>156</v>
      </c>
      <c r="AO119" s="187">
        <v>0</v>
      </c>
      <c r="AP119" s="191">
        <v>0</v>
      </c>
      <c r="AQ119" s="94" t="s">
        <v>69</v>
      </c>
      <c r="AR119" s="191">
        <v>2700</v>
      </c>
      <c r="AS119" s="108" t="s">
        <v>157</v>
      </c>
      <c r="AT119" s="192">
        <v>0</v>
      </c>
      <c r="AU119" s="193">
        <v>0</v>
      </c>
      <c r="AV119" s="109" t="s">
        <v>69</v>
      </c>
      <c r="AW119" s="193">
        <v>900</v>
      </c>
      <c r="AX119" s="109" t="s">
        <v>158</v>
      </c>
      <c r="AY119" s="177">
        <f t="shared" si="6"/>
        <v>0</v>
      </c>
      <c r="AZ119" s="177">
        <f t="shared" si="7"/>
        <v>21597.510000000002</v>
      </c>
      <c r="BA119" s="93" t="s">
        <v>74</v>
      </c>
      <c r="BB119" s="177">
        <v>0</v>
      </c>
      <c r="BC119" s="177">
        <v>0</v>
      </c>
      <c r="BD119" s="177">
        <v>0</v>
      </c>
      <c r="BE119" s="177">
        <v>0</v>
      </c>
      <c r="BF119" s="177">
        <v>0</v>
      </c>
      <c r="BG119" s="177">
        <v>0</v>
      </c>
    </row>
    <row r="120" spans="1:59" s="89" customFormat="1" ht="31.5" x14ac:dyDescent="0.25">
      <c r="A120" s="28" t="s">
        <v>87</v>
      </c>
      <c r="B120" s="90">
        <v>2</v>
      </c>
      <c r="C120" s="90">
        <v>2</v>
      </c>
      <c r="D120" s="28" t="s">
        <v>159</v>
      </c>
      <c r="E120" s="91" t="s">
        <v>74</v>
      </c>
      <c r="F120" s="90" t="s">
        <v>76</v>
      </c>
      <c r="G120" s="91" t="s">
        <v>67</v>
      </c>
      <c r="H120" s="28">
        <v>11300</v>
      </c>
      <c r="I120" s="28" t="s">
        <v>160</v>
      </c>
      <c r="J120" s="28" t="s">
        <v>69</v>
      </c>
      <c r="K120" s="90" t="s">
        <v>69</v>
      </c>
      <c r="L120" s="92" t="s">
        <v>69</v>
      </c>
      <c r="M120" s="28" t="s">
        <v>77</v>
      </c>
      <c r="N120" s="93" t="s">
        <v>161</v>
      </c>
      <c r="O120" s="93" t="s">
        <v>79</v>
      </c>
      <c r="P120" s="160" t="s">
        <v>145</v>
      </c>
      <c r="Q120" s="160">
        <v>5</v>
      </c>
      <c r="R120" s="160">
        <v>5</v>
      </c>
      <c r="S120" s="160" t="s">
        <v>80</v>
      </c>
      <c r="T120" s="160" t="s">
        <v>80</v>
      </c>
      <c r="U120" s="166" t="s">
        <v>80</v>
      </c>
      <c r="V120" s="160" t="s">
        <v>74</v>
      </c>
      <c r="W120" s="177">
        <v>0</v>
      </c>
      <c r="X120" s="177">
        <v>21397.57</v>
      </c>
      <c r="Y120" s="177">
        <v>0</v>
      </c>
      <c r="Z120" s="177">
        <v>1129.6600000000001</v>
      </c>
      <c r="AA120" s="179">
        <v>0</v>
      </c>
      <c r="AB120" s="76" t="s">
        <v>69</v>
      </c>
      <c r="AC120" s="179">
        <v>2400</v>
      </c>
      <c r="AD120" s="76" t="s">
        <v>162</v>
      </c>
      <c r="AE120" s="179">
        <v>0</v>
      </c>
      <c r="AF120" s="183">
        <v>0</v>
      </c>
      <c r="AG120" s="77" t="s">
        <v>69</v>
      </c>
      <c r="AH120" s="183">
        <v>1400</v>
      </c>
      <c r="AI120" s="77" t="s">
        <v>163</v>
      </c>
      <c r="AJ120" s="183">
        <v>0</v>
      </c>
      <c r="AK120" s="187">
        <v>0</v>
      </c>
      <c r="AL120" s="78" t="s">
        <v>69</v>
      </c>
      <c r="AM120" s="187">
        <v>0</v>
      </c>
      <c r="AN120" s="78" t="s">
        <v>69</v>
      </c>
      <c r="AO120" s="187">
        <v>0</v>
      </c>
      <c r="AP120" s="191">
        <v>0</v>
      </c>
      <c r="AQ120" s="94" t="s">
        <v>69</v>
      </c>
      <c r="AR120" s="191">
        <v>0</v>
      </c>
      <c r="AS120" s="108" t="s">
        <v>69</v>
      </c>
      <c r="AT120" s="192">
        <v>0</v>
      </c>
      <c r="AU120" s="193">
        <v>0</v>
      </c>
      <c r="AV120" s="109" t="s">
        <v>69</v>
      </c>
      <c r="AW120" s="193">
        <v>0</v>
      </c>
      <c r="AX120" s="109" t="s">
        <v>69</v>
      </c>
      <c r="AY120" s="177">
        <f t="shared" si="6"/>
        <v>0</v>
      </c>
      <c r="AZ120" s="177">
        <f t="shared" si="7"/>
        <v>26327.23</v>
      </c>
      <c r="BA120" s="93" t="s">
        <v>74</v>
      </c>
      <c r="BB120" s="177">
        <v>0</v>
      </c>
      <c r="BC120" s="177">
        <v>0</v>
      </c>
      <c r="BD120" s="177">
        <v>0</v>
      </c>
      <c r="BE120" s="177">
        <v>0</v>
      </c>
      <c r="BF120" s="177">
        <v>0</v>
      </c>
      <c r="BG120" s="177">
        <v>0</v>
      </c>
    </row>
    <row r="121" spans="1:59" s="89" customFormat="1" ht="31.5" x14ac:dyDescent="0.25">
      <c r="A121" s="28" t="s">
        <v>87</v>
      </c>
      <c r="B121" s="90">
        <v>2</v>
      </c>
      <c r="C121" s="90">
        <v>2</v>
      </c>
      <c r="D121" s="28" t="s">
        <v>164</v>
      </c>
      <c r="E121" s="91" t="s">
        <v>74</v>
      </c>
      <c r="F121" s="90" t="s">
        <v>66</v>
      </c>
      <c r="G121" s="91" t="s">
        <v>67</v>
      </c>
      <c r="H121" s="28">
        <v>11300</v>
      </c>
      <c r="I121" s="28" t="s">
        <v>160</v>
      </c>
      <c r="J121" s="28" t="s">
        <v>69</v>
      </c>
      <c r="K121" s="90" t="s">
        <v>69</v>
      </c>
      <c r="L121" s="92" t="s">
        <v>69</v>
      </c>
      <c r="M121" s="28" t="s">
        <v>70</v>
      </c>
      <c r="N121" s="93" t="s">
        <v>165</v>
      </c>
      <c r="O121" s="93" t="s">
        <v>66</v>
      </c>
      <c r="P121" s="160" t="s">
        <v>145</v>
      </c>
      <c r="Q121" s="160">
        <v>5</v>
      </c>
      <c r="R121" s="160" t="s">
        <v>80</v>
      </c>
      <c r="S121" s="160" t="s">
        <v>80</v>
      </c>
      <c r="T121" s="160" t="s">
        <v>80</v>
      </c>
      <c r="U121" s="166" t="s">
        <v>80</v>
      </c>
      <c r="V121" s="160" t="s">
        <v>74</v>
      </c>
      <c r="W121" s="177">
        <v>0</v>
      </c>
      <c r="X121" s="177">
        <v>98960.92</v>
      </c>
      <c r="Y121" s="177">
        <v>0</v>
      </c>
      <c r="Z121" s="177">
        <v>901.03</v>
      </c>
      <c r="AA121" s="179">
        <v>0</v>
      </c>
      <c r="AB121" s="76" t="s">
        <v>69</v>
      </c>
      <c r="AC121" s="179">
        <v>1800</v>
      </c>
      <c r="AD121" s="76" t="s">
        <v>166</v>
      </c>
      <c r="AE121" s="179">
        <v>0</v>
      </c>
      <c r="AF121" s="183">
        <v>0</v>
      </c>
      <c r="AG121" s="77" t="s">
        <v>69</v>
      </c>
      <c r="AH121" s="183">
        <v>0</v>
      </c>
      <c r="AI121" s="77" t="s">
        <v>69</v>
      </c>
      <c r="AJ121" s="183">
        <v>0</v>
      </c>
      <c r="AK121" s="187">
        <v>0</v>
      </c>
      <c r="AL121" s="78" t="s">
        <v>69</v>
      </c>
      <c r="AM121" s="187">
        <v>0</v>
      </c>
      <c r="AN121" s="78" t="s">
        <v>69</v>
      </c>
      <c r="AO121" s="187">
        <v>0</v>
      </c>
      <c r="AP121" s="191">
        <v>0</v>
      </c>
      <c r="AQ121" s="94" t="s">
        <v>69</v>
      </c>
      <c r="AR121" s="191">
        <v>0</v>
      </c>
      <c r="AS121" s="108" t="s">
        <v>69</v>
      </c>
      <c r="AT121" s="192">
        <v>0</v>
      </c>
      <c r="AU121" s="193">
        <v>0</v>
      </c>
      <c r="AV121" s="109" t="s">
        <v>69</v>
      </c>
      <c r="AW121" s="193">
        <v>0</v>
      </c>
      <c r="AX121" s="109" t="s">
        <v>69</v>
      </c>
      <c r="AY121" s="177">
        <f t="shared" si="6"/>
        <v>0</v>
      </c>
      <c r="AZ121" s="177">
        <f t="shared" si="7"/>
        <v>101661.95</v>
      </c>
      <c r="BA121" s="93" t="s">
        <v>74</v>
      </c>
      <c r="BB121" s="177">
        <v>0</v>
      </c>
      <c r="BC121" s="177">
        <v>0</v>
      </c>
      <c r="BD121" s="177">
        <v>0</v>
      </c>
      <c r="BE121" s="177">
        <v>0</v>
      </c>
      <c r="BF121" s="177">
        <v>0</v>
      </c>
      <c r="BG121" s="177">
        <v>0</v>
      </c>
    </row>
    <row r="122" spans="1:59" s="89" customFormat="1" ht="47.25" x14ac:dyDescent="0.25">
      <c r="A122" s="28" t="s">
        <v>87</v>
      </c>
      <c r="B122" s="90">
        <v>2</v>
      </c>
      <c r="C122" s="90">
        <v>2</v>
      </c>
      <c r="D122" s="28" t="s">
        <v>167</v>
      </c>
      <c r="E122" s="91" t="s">
        <v>74</v>
      </c>
      <c r="F122" s="90" t="s">
        <v>66</v>
      </c>
      <c r="G122" s="91" t="s">
        <v>67</v>
      </c>
      <c r="H122" s="28">
        <v>11405</v>
      </c>
      <c r="I122" s="28" t="s">
        <v>168</v>
      </c>
      <c r="J122" s="28" t="s">
        <v>69</v>
      </c>
      <c r="K122" s="90" t="s">
        <v>69</v>
      </c>
      <c r="L122" s="92" t="s">
        <v>69</v>
      </c>
      <c r="M122" s="28" t="s">
        <v>70</v>
      </c>
      <c r="N122" s="93" t="s">
        <v>169</v>
      </c>
      <c r="O122" s="93" t="s">
        <v>66</v>
      </c>
      <c r="P122" s="160" t="s">
        <v>145</v>
      </c>
      <c r="Q122" s="160">
        <v>5</v>
      </c>
      <c r="R122" s="160">
        <v>5</v>
      </c>
      <c r="S122" s="160">
        <v>5</v>
      </c>
      <c r="T122" s="160">
        <v>5</v>
      </c>
      <c r="U122" s="166">
        <v>2029</v>
      </c>
      <c r="V122" s="160" t="s">
        <v>74</v>
      </c>
      <c r="W122" s="177">
        <v>0</v>
      </c>
      <c r="X122" s="177">
        <v>9709.4</v>
      </c>
      <c r="Y122" s="177">
        <v>0</v>
      </c>
      <c r="Z122" s="177">
        <v>7268.37</v>
      </c>
      <c r="AA122" s="179">
        <v>0</v>
      </c>
      <c r="AB122" s="76" t="s">
        <v>69</v>
      </c>
      <c r="AC122" s="179">
        <v>1100</v>
      </c>
      <c r="AD122" s="76" t="s">
        <v>170</v>
      </c>
      <c r="AE122" s="179">
        <v>0</v>
      </c>
      <c r="AF122" s="183">
        <v>0</v>
      </c>
      <c r="AG122" s="77" t="s">
        <v>69</v>
      </c>
      <c r="AH122" s="183">
        <v>500</v>
      </c>
      <c r="AI122" s="77" t="s">
        <v>1512</v>
      </c>
      <c r="AJ122" s="183">
        <v>0</v>
      </c>
      <c r="AK122" s="187">
        <v>0</v>
      </c>
      <c r="AL122" s="78" t="s">
        <v>69</v>
      </c>
      <c r="AM122" s="187">
        <v>500</v>
      </c>
      <c r="AN122" s="78" t="s">
        <v>1512</v>
      </c>
      <c r="AO122" s="187">
        <v>0</v>
      </c>
      <c r="AP122" s="191">
        <v>0</v>
      </c>
      <c r="AQ122" s="94" t="s">
        <v>69</v>
      </c>
      <c r="AR122" s="191">
        <v>500</v>
      </c>
      <c r="AS122" s="108" t="s">
        <v>1512</v>
      </c>
      <c r="AT122" s="192">
        <v>0</v>
      </c>
      <c r="AU122" s="193">
        <v>0</v>
      </c>
      <c r="AV122" s="109" t="s">
        <v>69</v>
      </c>
      <c r="AW122" s="193">
        <v>500</v>
      </c>
      <c r="AX122" s="109" t="s">
        <v>1512</v>
      </c>
      <c r="AY122" s="177">
        <f t="shared" si="6"/>
        <v>0</v>
      </c>
      <c r="AZ122" s="177">
        <f t="shared" si="7"/>
        <v>20077.77</v>
      </c>
      <c r="BA122" s="93" t="s">
        <v>74</v>
      </c>
      <c r="BB122" s="177">
        <v>0</v>
      </c>
      <c r="BC122" s="177">
        <v>0</v>
      </c>
      <c r="BD122" s="177">
        <v>0</v>
      </c>
      <c r="BE122" s="177">
        <v>0</v>
      </c>
      <c r="BF122" s="177">
        <v>0</v>
      </c>
      <c r="BG122" s="177">
        <v>0</v>
      </c>
    </row>
    <row r="123" spans="1:59" s="89" customFormat="1" ht="31.5" x14ac:dyDescent="0.25">
      <c r="A123" s="28" t="s">
        <v>87</v>
      </c>
      <c r="B123" s="90">
        <v>2</v>
      </c>
      <c r="C123" s="90">
        <v>2</v>
      </c>
      <c r="D123" s="28" t="s">
        <v>171</v>
      </c>
      <c r="E123" s="91" t="s">
        <v>74</v>
      </c>
      <c r="F123" s="90" t="s">
        <v>76</v>
      </c>
      <c r="G123" s="91" t="s">
        <v>67</v>
      </c>
      <c r="H123" s="28">
        <v>11405</v>
      </c>
      <c r="I123" s="28" t="s">
        <v>168</v>
      </c>
      <c r="J123" s="28" t="s">
        <v>69</v>
      </c>
      <c r="K123" s="90" t="s">
        <v>69</v>
      </c>
      <c r="L123" s="92" t="s">
        <v>69</v>
      </c>
      <c r="M123" s="28" t="s">
        <v>77</v>
      </c>
      <c r="N123" s="93" t="s">
        <v>172</v>
      </c>
      <c r="O123" s="93" t="s">
        <v>76</v>
      </c>
      <c r="P123" s="160" t="s">
        <v>145</v>
      </c>
      <c r="Q123" s="160" t="s">
        <v>80</v>
      </c>
      <c r="R123" s="160">
        <v>5</v>
      </c>
      <c r="S123" s="160" t="s">
        <v>80</v>
      </c>
      <c r="T123" s="160" t="s">
        <v>80</v>
      </c>
      <c r="U123" s="166" t="s">
        <v>80</v>
      </c>
      <c r="V123" s="160" t="s">
        <v>74</v>
      </c>
      <c r="W123" s="177">
        <v>0</v>
      </c>
      <c r="X123" s="177">
        <v>0</v>
      </c>
      <c r="Y123" s="177">
        <v>0</v>
      </c>
      <c r="Z123" s="177">
        <v>5000</v>
      </c>
      <c r="AA123" s="179">
        <v>0</v>
      </c>
      <c r="AB123" s="76" t="s">
        <v>69</v>
      </c>
      <c r="AC123" s="179">
        <v>0</v>
      </c>
      <c r="AD123" s="76" t="s">
        <v>69</v>
      </c>
      <c r="AE123" s="179">
        <v>0</v>
      </c>
      <c r="AF123" s="183">
        <v>0</v>
      </c>
      <c r="AG123" s="77" t="s">
        <v>69</v>
      </c>
      <c r="AH123" s="183">
        <v>2400</v>
      </c>
      <c r="AI123" s="77" t="s">
        <v>173</v>
      </c>
      <c r="AJ123" s="183">
        <v>0</v>
      </c>
      <c r="AK123" s="187">
        <v>0</v>
      </c>
      <c r="AL123" s="78" t="s">
        <v>69</v>
      </c>
      <c r="AM123" s="187">
        <v>0</v>
      </c>
      <c r="AN123" s="78" t="s">
        <v>69</v>
      </c>
      <c r="AO123" s="187">
        <v>0</v>
      </c>
      <c r="AP123" s="191">
        <v>0</v>
      </c>
      <c r="AQ123" s="94" t="s">
        <v>69</v>
      </c>
      <c r="AR123" s="191">
        <v>0</v>
      </c>
      <c r="AS123" s="108" t="s">
        <v>69</v>
      </c>
      <c r="AT123" s="192">
        <v>0</v>
      </c>
      <c r="AU123" s="193">
        <v>0</v>
      </c>
      <c r="AV123" s="109" t="s">
        <v>69</v>
      </c>
      <c r="AW123" s="193">
        <v>0</v>
      </c>
      <c r="AX123" s="109" t="s">
        <v>69</v>
      </c>
      <c r="AY123" s="177">
        <f t="shared" si="6"/>
        <v>0</v>
      </c>
      <c r="AZ123" s="177">
        <f t="shared" si="7"/>
        <v>7400</v>
      </c>
      <c r="BA123" s="93" t="s">
        <v>74</v>
      </c>
      <c r="BB123" s="177">
        <v>0</v>
      </c>
      <c r="BC123" s="177">
        <v>0</v>
      </c>
      <c r="BD123" s="177">
        <v>0</v>
      </c>
      <c r="BE123" s="177">
        <v>0</v>
      </c>
      <c r="BF123" s="177">
        <v>0</v>
      </c>
      <c r="BG123" s="177">
        <v>0</v>
      </c>
    </row>
    <row r="124" spans="1:59" s="89" customFormat="1" ht="31.5" x14ac:dyDescent="0.25">
      <c r="A124" s="28" t="s">
        <v>84</v>
      </c>
      <c r="B124" s="90">
        <v>2</v>
      </c>
      <c r="C124" s="90">
        <v>1</v>
      </c>
      <c r="D124" s="28" t="s">
        <v>174</v>
      </c>
      <c r="E124" s="91" t="s">
        <v>74</v>
      </c>
      <c r="F124" s="90" t="s">
        <v>175</v>
      </c>
      <c r="G124" s="91" t="s">
        <v>67</v>
      </c>
      <c r="H124" s="28">
        <v>11404</v>
      </c>
      <c r="I124" s="28" t="s">
        <v>176</v>
      </c>
      <c r="J124" s="28" t="s">
        <v>69</v>
      </c>
      <c r="K124" s="90" t="s">
        <v>69</v>
      </c>
      <c r="L124" s="92" t="s">
        <v>69</v>
      </c>
      <c r="M124" s="28" t="s">
        <v>77</v>
      </c>
      <c r="N124" s="93" t="s">
        <v>177</v>
      </c>
      <c r="O124" s="93" t="s">
        <v>178</v>
      </c>
      <c r="P124" s="160" t="s">
        <v>74</v>
      </c>
      <c r="Q124" s="160">
        <v>5</v>
      </c>
      <c r="R124" s="160" t="s">
        <v>80</v>
      </c>
      <c r="S124" s="160" t="s">
        <v>80</v>
      </c>
      <c r="T124" s="160" t="s">
        <v>80</v>
      </c>
      <c r="U124" s="166" t="s">
        <v>80</v>
      </c>
      <c r="V124" s="160" t="s">
        <v>74</v>
      </c>
      <c r="W124" s="177">
        <v>0</v>
      </c>
      <c r="X124" s="177">
        <v>13670.38</v>
      </c>
      <c r="Y124" s="177">
        <v>0</v>
      </c>
      <c r="Z124" s="177">
        <v>0</v>
      </c>
      <c r="AA124" s="179">
        <v>0</v>
      </c>
      <c r="AB124" s="76" t="s">
        <v>69</v>
      </c>
      <c r="AC124" s="179">
        <v>3000</v>
      </c>
      <c r="AD124" s="76" t="s">
        <v>1662</v>
      </c>
      <c r="AE124" s="179">
        <v>0</v>
      </c>
      <c r="AF124" s="183">
        <v>0</v>
      </c>
      <c r="AG124" s="77" t="s">
        <v>69</v>
      </c>
      <c r="AH124" s="183">
        <v>0</v>
      </c>
      <c r="AI124" s="77" t="s">
        <v>69</v>
      </c>
      <c r="AJ124" s="183">
        <v>0</v>
      </c>
      <c r="AK124" s="187">
        <v>0</v>
      </c>
      <c r="AL124" s="78" t="s">
        <v>69</v>
      </c>
      <c r="AM124" s="187">
        <v>0</v>
      </c>
      <c r="AN124" s="78" t="s">
        <v>69</v>
      </c>
      <c r="AO124" s="187">
        <v>0</v>
      </c>
      <c r="AP124" s="191">
        <v>0</v>
      </c>
      <c r="AQ124" s="94" t="s">
        <v>69</v>
      </c>
      <c r="AR124" s="191">
        <v>0</v>
      </c>
      <c r="AS124" s="108" t="s">
        <v>69</v>
      </c>
      <c r="AT124" s="192">
        <v>0</v>
      </c>
      <c r="AU124" s="193">
        <v>0</v>
      </c>
      <c r="AV124" s="109" t="s">
        <v>69</v>
      </c>
      <c r="AW124" s="193">
        <v>0</v>
      </c>
      <c r="AX124" s="109" t="s">
        <v>69</v>
      </c>
      <c r="AY124" s="177">
        <f t="shared" si="6"/>
        <v>0</v>
      </c>
      <c r="AZ124" s="177">
        <f t="shared" si="7"/>
        <v>16670.379999999997</v>
      </c>
      <c r="BA124" s="93" t="s">
        <v>74</v>
      </c>
      <c r="BB124" s="177">
        <v>0</v>
      </c>
      <c r="BC124" s="177">
        <v>0</v>
      </c>
      <c r="BD124" s="177">
        <v>0</v>
      </c>
      <c r="BE124" s="177">
        <v>0</v>
      </c>
      <c r="BF124" s="177">
        <v>0</v>
      </c>
      <c r="BG124" s="177">
        <v>0</v>
      </c>
    </row>
    <row r="125" spans="1:59" s="89" customFormat="1" ht="47.25" x14ac:dyDescent="0.25">
      <c r="A125" s="28" t="s">
        <v>84</v>
      </c>
      <c r="B125" s="90">
        <v>2</v>
      </c>
      <c r="C125" s="90">
        <v>1</v>
      </c>
      <c r="D125" s="28" t="s">
        <v>179</v>
      </c>
      <c r="E125" s="91" t="s">
        <v>74</v>
      </c>
      <c r="F125" s="90" t="s">
        <v>180</v>
      </c>
      <c r="G125" s="91" t="s">
        <v>100</v>
      </c>
      <c r="H125" s="28">
        <v>11404</v>
      </c>
      <c r="I125" s="28" t="s">
        <v>176</v>
      </c>
      <c r="J125" s="28" t="s">
        <v>69</v>
      </c>
      <c r="K125" s="90" t="s">
        <v>69</v>
      </c>
      <c r="L125" s="92" t="s">
        <v>69</v>
      </c>
      <c r="M125" s="28" t="s">
        <v>70</v>
      </c>
      <c r="N125" s="93" t="s">
        <v>181</v>
      </c>
      <c r="O125" s="93" t="s">
        <v>182</v>
      </c>
      <c r="P125" s="160" t="s">
        <v>145</v>
      </c>
      <c r="Q125" s="160">
        <v>5</v>
      </c>
      <c r="R125" s="160">
        <v>5</v>
      </c>
      <c r="S125" s="160">
        <v>5</v>
      </c>
      <c r="T125" s="160">
        <v>5</v>
      </c>
      <c r="U125" s="166" t="s">
        <v>80</v>
      </c>
      <c r="V125" s="160" t="s">
        <v>74</v>
      </c>
      <c r="W125" s="177">
        <v>0</v>
      </c>
      <c r="X125" s="177">
        <v>3589.06</v>
      </c>
      <c r="Y125" s="177">
        <v>0</v>
      </c>
      <c r="Z125" s="177">
        <v>0</v>
      </c>
      <c r="AA125" s="179">
        <v>0</v>
      </c>
      <c r="AB125" s="76" t="s">
        <v>69</v>
      </c>
      <c r="AC125" s="179">
        <v>231000</v>
      </c>
      <c r="AD125" s="76" t="s">
        <v>183</v>
      </c>
      <c r="AE125" s="179">
        <v>0</v>
      </c>
      <c r="AF125" s="183">
        <v>0</v>
      </c>
      <c r="AG125" s="77" t="s">
        <v>69</v>
      </c>
      <c r="AH125" s="183">
        <v>145000</v>
      </c>
      <c r="AI125" s="77" t="s">
        <v>183</v>
      </c>
      <c r="AJ125" s="183">
        <v>0</v>
      </c>
      <c r="AK125" s="187">
        <v>0</v>
      </c>
      <c r="AL125" s="78" t="s">
        <v>69</v>
      </c>
      <c r="AM125" s="187">
        <v>115000</v>
      </c>
      <c r="AN125" s="78" t="s">
        <v>183</v>
      </c>
      <c r="AO125" s="187">
        <v>0</v>
      </c>
      <c r="AP125" s="191">
        <v>0</v>
      </c>
      <c r="AQ125" s="94" t="s">
        <v>69</v>
      </c>
      <c r="AR125" s="191">
        <v>135000</v>
      </c>
      <c r="AS125" s="108" t="s">
        <v>183</v>
      </c>
      <c r="AT125" s="192">
        <v>0</v>
      </c>
      <c r="AU125" s="193">
        <v>0</v>
      </c>
      <c r="AV125" s="109" t="s">
        <v>69</v>
      </c>
      <c r="AW125" s="193">
        <v>0</v>
      </c>
      <c r="AX125" s="109" t="s">
        <v>69</v>
      </c>
      <c r="AY125" s="177">
        <f t="shared" si="6"/>
        <v>0</v>
      </c>
      <c r="AZ125" s="177">
        <f t="shared" si="7"/>
        <v>629589.06000000006</v>
      </c>
      <c r="BA125" s="93" t="s">
        <v>74</v>
      </c>
      <c r="BB125" s="177">
        <v>0</v>
      </c>
      <c r="BC125" s="177">
        <v>0</v>
      </c>
      <c r="BD125" s="177">
        <v>0</v>
      </c>
      <c r="BE125" s="177">
        <v>0</v>
      </c>
      <c r="BF125" s="177">
        <v>0</v>
      </c>
      <c r="BG125" s="177">
        <v>0</v>
      </c>
    </row>
    <row r="126" spans="1:59" s="89" customFormat="1" ht="31.5" x14ac:dyDescent="0.25">
      <c r="A126" s="28" t="s">
        <v>84</v>
      </c>
      <c r="B126" s="90">
        <v>2</v>
      </c>
      <c r="C126" s="90">
        <v>1</v>
      </c>
      <c r="D126" s="28" t="s">
        <v>184</v>
      </c>
      <c r="E126" s="91" t="s">
        <v>74</v>
      </c>
      <c r="F126" s="90" t="s">
        <v>185</v>
      </c>
      <c r="G126" s="91" t="s">
        <v>100</v>
      </c>
      <c r="H126" s="28">
        <v>11404</v>
      </c>
      <c r="I126" s="28" t="s">
        <v>176</v>
      </c>
      <c r="J126" s="28" t="s">
        <v>69</v>
      </c>
      <c r="K126" s="90" t="s">
        <v>69</v>
      </c>
      <c r="L126" s="92" t="s">
        <v>69</v>
      </c>
      <c r="M126" s="28" t="s">
        <v>77</v>
      </c>
      <c r="N126" s="93" t="s">
        <v>186</v>
      </c>
      <c r="O126" s="93" t="s">
        <v>187</v>
      </c>
      <c r="P126" s="160" t="s">
        <v>145</v>
      </c>
      <c r="Q126" s="160">
        <v>5</v>
      </c>
      <c r="R126" s="160">
        <v>5</v>
      </c>
      <c r="S126" s="160">
        <v>5</v>
      </c>
      <c r="T126" s="160">
        <v>5</v>
      </c>
      <c r="U126" s="166" t="s">
        <v>80</v>
      </c>
      <c r="V126" s="160" t="s">
        <v>74</v>
      </c>
      <c r="W126" s="177">
        <v>0</v>
      </c>
      <c r="X126" s="177">
        <v>259496.29</v>
      </c>
      <c r="Y126" s="177">
        <v>0</v>
      </c>
      <c r="Z126" s="177">
        <v>79333.679999999993</v>
      </c>
      <c r="AA126" s="179">
        <v>0</v>
      </c>
      <c r="AB126" s="76" t="s">
        <v>69</v>
      </c>
      <c r="AC126" s="179">
        <v>90000</v>
      </c>
      <c r="AD126" s="76" t="s">
        <v>188</v>
      </c>
      <c r="AE126" s="179">
        <v>0</v>
      </c>
      <c r="AF126" s="183">
        <v>0</v>
      </c>
      <c r="AG126" s="77" t="s">
        <v>69</v>
      </c>
      <c r="AH126" s="183">
        <v>90000</v>
      </c>
      <c r="AI126" s="77" t="s">
        <v>188</v>
      </c>
      <c r="AJ126" s="183">
        <v>0</v>
      </c>
      <c r="AK126" s="187">
        <v>0</v>
      </c>
      <c r="AL126" s="78" t="s">
        <v>69</v>
      </c>
      <c r="AM126" s="187">
        <v>90000</v>
      </c>
      <c r="AN126" s="78" t="s">
        <v>188</v>
      </c>
      <c r="AO126" s="187">
        <v>0</v>
      </c>
      <c r="AP126" s="191">
        <v>0</v>
      </c>
      <c r="AQ126" s="94" t="s">
        <v>69</v>
      </c>
      <c r="AR126" s="191">
        <v>90000</v>
      </c>
      <c r="AS126" s="108" t="s">
        <v>188</v>
      </c>
      <c r="AT126" s="192">
        <v>0</v>
      </c>
      <c r="AU126" s="193">
        <v>0</v>
      </c>
      <c r="AV126" s="109" t="s">
        <v>69</v>
      </c>
      <c r="AW126" s="193">
        <v>90000</v>
      </c>
      <c r="AX126" s="109" t="s">
        <v>188</v>
      </c>
      <c r="AY126" s="177">
        <f t="shared" si="6"/>
        <v>0</v>
      </c>
      <c r="AZ126" s="177">
        <f t="shared" si="7"/>
        <v>788829.97</v>
      </c>
      <c r="BA126" s="93" t="s">
        <v>74</v>
      </c>
      <c r="BB126" s="177">
        <v>0</v>
      </c>
      <c r="BC126" s="177">
        <v>0</v>
      </c>
      <c r="BD126" s="177">
        <v>0</v>
      </c>
      <c r="BE126" s="177">
        <v>0</v>
      </c>
      <c r="BF126" s="177">
        <v>0</v>
      </c>
      <c r="BG126" s="177">
        <v>0</v>
      </c>
    </row>
    <row r="127" spans="1:59" s="89" customFormat="1" ht="47.25" x14ac:dyDescent="0.25">
      <c r="A127" s="28" t="s">
        <v>87</v>
      </c>
      <c r="B127" s="90">
        <v>2</v>
      </c>
      <c r="C127" s="90">
        <v>1</v>
      </c>
      <c r="D127" s="28" t="s">
        <v>189</v>
      </c>
      <c r="E127" s="91" t="s">
        <v>74</v>
      </c>
      <c r="F127" s="90" t="s">
        <v>190</v>
      </c>
      <c r="G127" s="91" t="s">
        <v>100</v>
      </c>
      <c r="H127" s="28">
        <v>11404</v>
      </c>
      <c r="I127" s="28" t="s">
        <v>176</v>
      </c>
      <c r="J127" s="28" t="s">
        <v>69</v>
      </c>
      <c r="K127" s="90" t="s">
        <v>69</v>
      </c>
      <c r="L127" s="92" t="s">
        <v>69</v>
      </c>
      <c r="M127" s="28" t="s">
        <v>77</v>
      </c>
      <c r="N127" s="93" t="s">
        <v>191</v>
      </c>
      <c r="O127" s="93" t="s">
        <v>192</v>
      </c>
      <c r="P127" s="160" t="s">
        <v>145</v>
      </c>
      <c r="Q127" s="160">
        <v>5</v>
      </c>
      <c r="R127" s="160">
        <v>5</v>
      </c>
      <c r="S127" s="160">
        <v>5</v>
      </c>
      <c r="T127" s="160">
        <v>5</v>
      </c>
      <c r="U127" s="166" t="s">
        <v>80</v>
      </c>
      <c r="V127" s="160" t="s">
        <v>74</v>
      </c>
      <c r="W127" s="177">
        <v>0</v>
      </c>
      <c r="X127" s="177">
        <v>37712.18</v>
      </c>
      <c r="Y127" s="177">
        <v>0</v>
      </c>
      <c r="Z127" s="177">
        <v>28996.09</v>
      </c>
      <c r="AA127" s="179">
        <v>0</v>
      </c>
      <c r="AB127" s="76" t="s">
        <v>69</v>
      </c>
      <c r="AC127" s="179">
        <v>45000</v>
      </c>
      <c r="AD127" s="76" t="s">
        <v>1511</v>
      </c>
      <c r="AE127" s="179">
        <v>0</v>
      </c>
      <c r="AF127" s="183">
        <v>0</v>
      </c>
      <c r="AG127" s="77" t="s">
        <v>69</v>
      </c>
      <c r="AH127" s="183">
        <v>18000</v>
      </c>
      <c r="AI127" s="77" t="s">
        <v>192</v>
      </c>
      <c r="AJ127" s="183">
        <v>0</v>
      </c>
      <c r="AK127" s="187">
        <v>0</v>
      </c>
      <c r="AL127" s="78" t="s">
        <v>69</v>
      </c>
      <c r="AM127" s="187">
        <v>18000</v>
      </c>
      <c r="AN127" s="78" t="s">
        <v>192</v>
      </c>
      <c r="AO127" s="187">
        <v>0</v>
      </c>
      <c r="AP127" s="191">
        <v>0</v>
      </c>
      <c r="AQ127" s="94" t="s">
        <v>69</v>
      </c>
      <c r="AR127" s="191">
        <v>18000</v>
      </c>
      <c r="AS127" s="108" t="s">
        <v>192</v>
      </c>
      <c r="AT127" s="192">
        <v>0</v>
      </c>
      <c r="AU127" s="193">
        <v>0</v>
      </c>
      <c r="AV127" s="109" t="s">
        <v>69</v>
      </c>
      <c r="AW127" s="193">
        <v>18000</v>
      </c>
      <c r="AX127" s="109" t="s">
        <v>192</v>
      </c>
      <c r="AY127" s="177">
        <f t="shared" si="6"/>
        <v>0</v>
      </c>
      <c r="AZ127" s="177">
        <f t="shared" si="7"/>
        <v>183708.27000000002</v>
      </c>
      <c r="BA127" s="93" t="s">
        <v>74</v>
      </c>
      <c r="BB127" s="177">
        <v>0</v>
      </c>
      <c r="BC127" s="177">
        <v>0</v>
      </c>
      <c r="BD127" s="177">
        <v>0</v>
      </c>
      <c r="BE127" s="177">
        <v>0</v>
      </c>
      <c r="BF127" s="177">
        <v>0</v>
      </c>
      <c r="BG127" s="177">
        <v>0</v>
      </c>
    </row>
    <row r="128" spans="1:59" s="89" customFormat="1" ht="31.5" x14ac:dyDescent="0.25">
      <c r="A128" s="28" t="s">
        <v>63</v>
      </c>
      <c r="B128" s="90">
        <v>2</v>
      </c>
      <c r="C128" s="90">
        <v>1</v>
      </c>
      <c r="D128" s="28" t="s">
        <v>193</v>
      </c>
      <c r="E128" s="91" t="s">
        <v>74</v>
      </c>
      <c r="F128" s="90" t="s">
        <v>76</v>
      </c>
      <c r="G128" s="91" t="s">
        <v>67</v>
      </c>
      <c r="H128" s="28">
        <v>11404</v>
      </c>
      <c r="I128" s="28" t="s">
        <v>176</v>
      </c>
      <c r="J128" s="28" t="s">
        <v>69</v>
      </c>
      <c r="K128" s="90" t="s">
        <v>69</v>
      </c>
      <c r="L128" s="92" t="s">
        <v>69</v>
      </c>
      <c r="M128" s="28" t="s">
        <v>77</v>
      </c>
      <c r="N128" s="93" t="s">
        <v>194</v>
      </c>
      <c r="O128" s="93" t="s">
        <v>76</v>
      </c>
      <c r="P128" s="160" t="s">
        <v>145</v>
      </c>
      <c r="Q128" s="160">
        <v>5</v>
      </c>
      <c r="R128" s="160">
        <v>5</v>
      </c>
      <c r="S128" s="160">
        <v>5</v>
      </c>
      <c r="T128" s="160">
        <v>5</v>
      </c>
      <c r="U128" s="166" t="s">
        <v>80</v>
      </c>
      <c r="V128" s="160" t="s">
        <v>74</v>
      </c>
      <c r="W128" s="177">
        <v>0</v>
      </c>
      <c r="X128" s="177">
        <v>1888.43</v>
      </c>
      <c r="Y128" s="177">
        <v>0</v>
      </c>
      <c r="Z128" s="177">
        <v>18123.78</v>
      </c>
      <c r="AA128" s="179">
        <v>0</v>
      </c>
      <c r="AB128" s="76" t="s">
        <v>69</v>
      </c>
      <c r="AC128" s="179">
        <v>10000</v>
      </c>
      <c r="AD128" s="76" t="s">
        <v>195</v>
      </c>
      <c r="AE128" s="179">
        <v>0</v>
      </c>
      <c r="AF128" s="183">
        <v>0</v>
      </c>
      <c r="AG128" s="77" t="s">
        <v>69</v>
      </c>
      <c r="AH128" s="183">
        <v>10000</v>
      </c>
      <c r="AI128" s="77" t="s">
        <v>195</v>
      </c>
      <c r="AJ128" s="183">
        <v>0</v>
      </c>
      <c r="AK128" s="187">
        <v>0</v>
      </c>
      <c r="AL128" s="78" t="s">
        <v>69</v>
      </c>
      <c r="AM128" s="187">
        <v>1000</v>
      </c>
      <c r="AN128" s="78" t="s">
        <v>195</v>
      </c>
      <c r="AO128" s="187">
        <v>0</v>
      </c>
      <c r="AP128" s="191">
        <v>0</v>
      </c>
      <c r="AQ128" s="94" t="s">
        <v>69</v>
      </c>
      <c r="AR128" s="191">
        <v>1000</v>
      </c>
      <c r="AS128" s="108" t="s">
        <v>195</v>
      </c>
      <c r="AT128" s="192">
        <v>0</v>
      </c>
      <c r="AU128" s="193">
        <v>0</v>
      </c>
      <c r="AV128" s="109" t="s">
        <v>69</v>
      </c>
      <c r="AW128" s="193">
        <v>1000</v>
      </c>
      <c r="AX128" s="109" t="s">
        <v>195</v>
      </c>
      <c r="AY128" s="177">
        <f t="shared" si="6"/>
        <v>0</v>
      </c>
      <c r="AZ128" s="177">
        <f t="shared" si="7"/>
        <v>43012.21</v>
      </c>
      <c r="BA128" s="93" t="s">
        <v>74</v>
      </c>
      <c r="BB128" s="177">
        <v>0</v>
      </c>
      <c r="BC128" s="177">
        <v>0</v>
      </c>
      <c r="BD128" s="177">
        <v>0</v>
      </c>
      <c r="BE128" s="177">
        <v>0</v>
      </c>
      <c r="BF128" s="177">
        <v>0</v>
      </c>
      <c r="BG128" s="177">
        <v>0</v>
      </c>
    </row>
    <row r="129" spans="1:59" s="89" customFormat="1" ht="47.25" x14ac:dyDescent="0.25">
      <c r="A129" s="28" t="s">
        <v>63</v>
      </c>
      <c r="B129" s="90">
        <v>3</v>
      </c>
      <c r="C129" s="90">
        <v>1</v>
      </c>
      <c r="D129" s="28" t="s">
        <v>196</v>
      </c>
      <c r="E129" s="91" t="s">
        <v>145</v>
      </c>
      <c r="F129" s="90" t="s">
        <v>66</v>
      </c>
      <c r="G129" s="91" t="s">
        <v>67</v>
      </c>
      <c r="H129" s="28">
        <v>11600</v>
      </c>
      <c r="I129" s="28" t="s">
        <v>197</v>
      </c>
      <c r="J129" s="28" t="s">
        <v>69</v>
      </c>
      <c r="K129" s="90" t="s">
        <v>69</v>
      </c>
      <c r="L129" s="92" t="s">
        <v>69</v>
      </c>
      <c r="M129" s="28" t="s">
        <v>70</v>
      </c>
      <c r="N129" s="93" t="s">
        <v>198</v>
      </c>
      <c r="O129" s="93" t="s">
        <v>72</v>
      </c>
      <c r="P129" s="160" t="s">
        <v>74</v>
      </c>
      <c r="Q129" s="160">
        <v>7</v>
      </c>
      <c r="R129" s="160" t="s">
        <v>80</v>
      </c>
      <c r="S129" s="160" t="s">
        <v>80</v>
      </c>
      <c r="T129" s="160" t="s">
        <v>80</v>
      </c>
      <c r="U129" s="166" t="s">
        <v>80</v>
      </c>
      <c r="V129" s="160" t="s">
        <v>74</v>
      </c>
      <c r="W129" s="177">
        <v>0</v>
      </c>
      <c r="X129" s="177">
        <v>35037</v>
      </c>
      <c r="Y129" s="177">
        <v>0</v>
      </c>
      <c r="Z129" s="177">
        <v>2005.15</v>
      </c>
      <c r="AA129" s="179">
        <v>0</v>
      </c>
      <c r="AB129" s="76" t="s">
        <v>69</v>
      </c>
      <c r="AC129" s="179">
        <v>3300</v>
      </c>
      <c r="AD129" s="76" t="s">
        <v>1661</v>
      </c>
      <c r="AE129" s="179">
        <v>0</v>
      </c>
      <c r="AF129" s="183">
        <v>0</v>
      </c>
      <c r="AG129" s="77" t="s">
        <v>69</v>
      </c>
      <c r="AH129" s="183">
        <v>0</v>
      </c>
      <c r="AI129" s="77" t="s">
        <v>69</v>
      </c>
      <c r="AJ129" s="183">
        <v>0</v>
      </c>
      <c r="AK129" s="187">
        <v>0</v>
      </c>
      <c r="AL129" s="78" t="s">
        <v>69</v>
      </c>
      <c r="AM129" s="187">
        <v>0</v>
      </c>
      <c r="AN129" s="78" t="s">
        <v>69</v>
      </c>
      <c r="AO129" s="187">
        <v>0</v>
      </c>
      <c r="AP129" s="191">
        <v>0</v>
      </c>
      <c r="AQ129" s="94" t="s">
        <v>69</v>
      </c>
      <c r="AR129" s="191">
        <v>0</v>
      </c>
      <c r="AS129" s="108" t="s">
        <v>69</v>
      </c>
      <c r="AT129" s="192">
        <v>0</v>
      </c>
      <c r="AU129" s="193">
        <v>0</v>
      </c>
      <c r="AV129" s="109" t="s">
        <v>69</v>
      </c>
      <c r="AW129" s="193">
        <v>0</v>
      </c>
      <c r="AX129" s="109" t="s">
        <v>69</v>
      </c>
      <c r="AY129" s="177">
        <f t="shared" si="6"/>
        <v>0</v>
      </c>
      <c r="AZ129" s="177">
        <f t="shared" si="7"/>
        <v>40342.15</v>
      </c>
      <c r="BA129" s="93" t="s">
        <v>74</v>
      </c>
      <c r="BB129" s="177">
        <v>0</v>
      </c>
      <c r="BC129" s="177">
        <v>0</v>
      </c>
      <c r="BD129" s="177">
        <v>0</v>
      </c>
      <c r="BE129" s="177">
        <v>0</v>
      </c>
      <c r="BF129" s="177">
        <v>0</v>
      </c>
      <c r="BG129" s="177">
        <v>0</v>
      </c>
    </row>
    <row r="130" spans="1:59" s="89" customFormat="1" ht="31.5" x14ac:dyDescent="0.25">
      <c r="A130" s="28" t="s">
        <v>63</v>
      </c>
      <c r="B130" s="90">
        <v>3</v>
      </c>
      <c r="C130" s="90">
        <v>1</v>
      </c>
      <c r="D130" s="28" t="s">
        <v>199</v>
      </c>
      <c r="E130" s="91" t="s">
        <v>145</v>
      </c>
      <c r="F130" s="90" t="s">
        <v>85</v>
      </c>
      <c r="G130" s="91" t="s">
        <v>67</v>
      </c>
      <c r="H130" s="28">
        <v>11600</v>
      </c>
      <c r="I130" s="28" t="s">
        <v>197</v>
      </c>
      <c r="J130" s="28" t="s">
        <v>69</v>
      </c>
      <c r="K130" s="90" t="s">
        <v>69</v>
      </c>
      <c r="L130" s="92" t="s">
        <v>69</v>
      </c>
      <c r="M130" s="28" t="s">
        <v>77</v>
      </c>
      <c r="N130" s="93" t="s">
        <v>200</v>
      </c>
      <c r="O130" s="93" t="s">
        <v>86</v>
      </c>
      <c r="P130" s="160" t="s">
        <v>74</v>
      </c>
      <c r="Q130" s="160">
        <v>7</v>
      </c>
      <c r="R130" s="160" t="s">
        <v>80</v>
      </c>
      <c r="S130" s="160" t="s">
        <v>80</v>
      </c>
      <c r="T130" s="160" t="s">
        <v>80</v>
      </c>
      <c r="U130" s="166" t="s">
        <v>80</v>
      </c>
      <c r="V130" s="160" t="s">
        <v>74</v>
      </c>
      <c r="W130" s="177">
        <v>0</v>
      </c>
      <c r="X130" s="177">
        <v>17468.02</v>
      </c>
      <c r="Y130" s="177">
        <v>0</v>
      </c>
      <c r="Z130" s="177">
        <v>0</v>
      </c>
      <c r="AA130" s="179">
        <v>0</v>
      </c>
      <c r="AB130" s="76" t="s">
        <v>69</v>
      </c>
      <c r="AC130" s="179">
        <v>1500</v>
      </c>
      <c r="AD130" s="76" t="s">
        <v>1419</v>
      </c>
      <c r="AE130" s="179">
        <v>0</v>
      </c>
      <c r="AF130" s="183">
        <v>0</v>
      </c>
      <c r="AG130" s="77" t="s">
        <v>69</v>
      </c>
      <c r="AH130" s="183">
        <v>0</v>
      </c>
      <c r="AI130" s="77" t="s">
        <v>69</v>
      </c>
      <c r="AJ130" s="183">
        <v>0</v>
      </c>
      <c r="AK130" s="187">
        <v>0</v>
      </c>
      <c r="AL130" s="78" t="s">
        <v>69</v>
      </c>
      <c r="AM130" s="187">
        <v>0</v>
      </c>
      <c r="AN130" s="78" t="s">
        <v>69</v>
      </c>
      <c r="AO130" s="187">
        <v>0</v>
      </c>
      <c r="AP130" s="191">
        <v>0</v>
      </c>
      <c r="AQ130" s="94" t="s">
        <v>69</v>
      </c>
      <c r="AR130" s="191">
        <v>0</v>
      </c>
      <c r="AS130" s="108" t="s">
        <v>69</v>
      </c>
      <c r="AT130" s="192">
        <v>0</v>
      </c>
      <c r="AU130" s="193">
        <v>0</v>
      </c>
      <c r="AV130" s="109" t="s">
        <v>69</v>
      </c>
      <c r="AW130" s="193">
        <v>0</v>
      </c>
      <c r="AX130" s="109" t="s">
        <v>69</v>
      </c>
      <c r="AY130" s="177">
        <f t="shared" si="6"/>
        <v>0</v>
      </c>
      <c r="AZ130" s="177">
        <f t="shared" si="7"/>
        <v>18968.02</v>
      </c>
      <c r="BA130" s="93" t="s">
        <v>74</v>
      </c>
      <c r="BB130" s="177">
        <v>0</v>
      </c>
      <c r="BC130" s="177">
        <v>0</v>
      </c>
      <c r="BD130" s="177">
        <v>0</v>
      </c>
      <c r="BE130" s="177">
        <v>0</v>
      </c>
      <c r="BF130" s="177">
        <v>0</v>
      </c>
      <c r="BG130" s="177">
        <v>0</v>
      </c>
    </row>
    <row r="131" spans="1:59" s="89" customFormat="1" ht="47.25" x14ac:dyDescent="0.25">
      <c r="A131" s="28" t="s">
        <v>63</v>
      </c>
      <c r="B131" s="90">
        <v>3</v>
      </c>
      <c r="C131" s="90">
        <v>3</v>
      </c>
      <c r="D131" s="28" t="s">
        <v>201</v>
      </c>
      <c r="E131" s="91" t="s">
        <v>145</v>
      </c>
      <c r="F131" s="90" t="s">
        <v>202</v>
      </c>
      <c r="G131" s="91" t="s">
        <v>100</v>
      </c>
      <c r="H131" s="28">
        <v>11600</v>
      </c>
      <c r="I131" s="28" t="s">
        <v>197</v>
      </c>
      <c r="J131" s="28" t="s">
        <v>69</v>
      </c>
      <c r="K131" s="90" t="s">
        <v>69</v>
      </c>
      <c r="L131" s="92" t="s">
        <v>69</v>
      </c>
      <c r="M131" s="28" t="s">
        <v>101</v>
      </c>
      <c r="N131" s="93" t="s">
        <v>203</v>
      </c>
      <c r="O131" s="93" t="s">
        <v>204</v>
      </c>
      <c r="P131" s="160" t="s">
        <v>74</v>
      </c>
      <c r="Q131" s="160">
        <v>7</v>
      </c>
      <c r="R131" s="160" t="s">
        <v>80</v>
      </c>
      <c r="S131" s="160" t="s">
        <v>80</v>
      </c>
      <c r="T131" s="160">
        <v>7</v>
      </c>
      <c r="U131" s="166" t="s">
        <v>80</v>
      </c>
      <c r="V131" s="160" t="s">
        <v>74</v>
      </c>
      <c r="W131" s="177">
        <v>0</v>
      </c>
      <c r="X131" s="177">
        <v>0</v>
      </c>
      <c r="Y131" s="177">
        <v>0</v>
      </c>
      <c r="Z131" s="177">
        <v>0</v>
      </c>
      <c r="AA131" s="179">
        <v>0</v>
      </c>
      <c r="AB131" s="76" t="s">
        <v>69</v>
      </c>
      <c r="AC131" s="179">
        <v>0</v>
      </c>
      <c r="AD131" s="76" t="s">
        <v>69</v>
      </c>
      <c r="AE131" s="179">
        <v>0</v>
      </c>
      <c r="AF131" s="183">
        <v>0</v>
      </c>
      <c r="AG131" s="77" t="s">
        <v>69</v>
      </c>
      <c r="AH131" s="183">
        <v>0</v>
      </c>
      <c r="AI131" s="77" t="s">
        <v>69</v>
      </c>
      <c r="AJ131" s="183">
        <v>0</v>
      </c>
      <c r="AK131" s="187">
        <v>0</v>
      </c>
      <c r="AL131" s="78" t="s">
        <v>69</v>
      </c>
      <c r="AM131" s="187">
        <v>0</v>
      </c>
      <c r="AN131" s="78" t="s">
        <v>69</v>
      </c>
      <c r="AO131" s="187">
        <v>0</v>
      </c>
      <c r="AP131" s="191">
        <v>0</v>
      </c>
      <c r="AQ131" s="94" t="s">
        <v>69</v>
      </c>
      <c r="AR131" s="191">
        <v>150000</v>
      </c>
      <c r="AS131" s="108" t="s">
        <v>205</v>
      </c>
      <c r="AT131" s="192">
        <v>0</v>
      </c>
      <c r="AU131" s="193">
        <v>0</v>
      </c>
      <c r="AV131" s="109" t="s">
        <v>69</v>
      </c>
      <c r="AW131" s="193">
        <v>0</v>
      </c>
      <c r="AX131" s="109" t="s">
        <v>69</v>
      </c>
      <c r="AY131" s="177">
        <f t="shared" si="6"/>
        <v>0</v>
      </c>
      <c r="AZ131" s="177">
        <f t="shared" si="7"/>
        <v>150000</v>
      </c>
      <c r="BA131" s="93" t="s">
        <v>74</v>
      </c>
      <c r="BB131" s="177">
        <v>0</v>
      </c>
      <c r="BC131" s="177">
        <v>0</v>
      </c>
      <c r="BD131" s="177">
        <v>0</v>
      </c>
      <c r="BE131" s="177">
        <v>0</v>
      </c>
      <c r="BF131" s="177">
        <v>0</v>
      </c>
      <c r="BG131" s="177">
        <v>0</v>
      </c>
    </row>
    <row r="132" spans="1:59" s="89" customFormat="1" ht="78.75" x14ac:dyDescent="0.25">
      <c r="A132" s="28" t="s">
        <v>63</v>
      </c>
      <c r="B132" s="90">
        <v>3</v>
      </c>
      <c r="C132" s="90">
        <v>1</v>
      </c>
      <c r="D132" s="28" t="s">
        <v>206</v>
      </c>
      <c r="E132" s="91" t="s">
        <v>145</v>
      </c>
      <c r="F132" s="90" t="s">
        <v>207</v>
      </c>
      <c r="G132" s="91" t="s">
        <v>67</v>
      </c>
      <c r="H132" s="28">
        <v>11600</v>
      </c>
      <c r="I132" s="28" t="s">
        <v>197</v>
      </c>
      <c r="J132" s="28" t="s">
        <v>69</v>
      </c>
      <c r="K132" s="90" t="s">
        <v>69</v>
      </c>
      <c r="L132" s="92" t="s">
        <v>69</v>
      </c>
      <c r="M132" s="28" t="s">
        <v>101</v>
      </c>
      <c r="N132" s="93" t="s">
        <v>208</v>
      </c>
      <c r="O132" s="93" t="s">
        <v>207</v>
      </c>
      <c r="P132" s="160" t="s">
        <v>74</v>
      </c>
      <c r="Q132" s="160">
        <v>7</v>
      </c>
      <c r="R132" s="160" t="s">
        <v>80</v>
      </c>
      <c r="S132" s="160" t="s">
        <v>80</v>
      </c>
      <c r="T132" s="160" t="s">
        <v>80</v>
      </c>
      <c r="U132" s="166" t="s">
        <v>80</v>
      </c>
      <c r="V132" s="160" t="s">
        <v>74</v>
      </c>
      <c r="W132" s="177">
        <v>0</v>
      </c>
      <c r="X132" s="177">
        <v>66919.539999999994</v>
      </c>
      <c r="Y132" s="177">
        <v>0</v>
      </c>
      <c r="Z132" s="177">
        <v>2975</v>
      </c>
      <c r="AA132" s="179">
        <v>0</v>
      </c>
      <c r="AB132" s="76" t="s">
        <v>69</v>
      </c>
      <c r="AC132" s="179">
        <v>25000</v>
      </c>
      <c r="AD132" s="76" t="s">
        <v>1420</v>
      </c>
      <c r="AE132" s="179">
        <v>0</v>
      </c>
      <c r="AF132" s="183">
        <v>0</v>
      </c>
      <c r="AG132" s="77" t="s">
        <v>69</v>
      </c>
      <c r="AH132" s="183">
        <v>0</v>
      </c>
      <c r="AI132" s="77" t="s">
        <v>69</v>
      </c>
      <c r="AJ132" s="183">
        <v>0</v>
      </c>
      <c r="AK132" s="187">
        <v>0</v>
      </c>
      <c r="AL132" s="78" t="s">
        <v>69</v>
      </c>
      <c r="AM132" s="187">
        <v>0</v>
      </c>
      <c r="AN132" s="78" t="s">
        <v>69</v>
      </c>
      <c r="AO132" s="187">
        <v>0</v>
      </c>
      <c r="AP132" s="191">
        <v>0</v>
      </c>
      <c r="AQ132" s="94" t="s">
        <v>69</v>
      </c>
      <c r="AR132" s="191">
        <v>0</v>
      </c>
      <c r="AS132" s="108" t="s">
        <v>69</v>
      </c>
      <c r="AT132" s="192">
        <v>0</v>
      </c>
      <c r="AU132" s="193">
        <v>0</v>
      </c>
      <c r="AV132" s="109" t="s">
        <v>69</v>
      </c>
      <c r="AW132" s="193">
        <v>0</v>
      </c>
      <c r="AX132" s="109" t="s">
        <v>69</v>
      </c>
      <c r="AY132" s="177">
        <f t="shared" si="6"/>
        <v>0</v>
      </c>
      <c r="AZ132" s="177">
        <f t="shared" si="7"/>
        <v>94894.54</v>
      </c>
      <c r="BA132" s="93" t="s">
        <v>74</v>
      </c>
      <c r="BB132" s="177">
        <v>0</v>
      </c>
      <c r="BC132" s="177">
        <v>0</v>
      </c>
      <c r="BD132" s="177">
        <v>0</v>
      </c>
      <c r="BE132" s="177">
        <v>0</v>
      </c>
      <c r="BF132" s="177">
        <v>0</v>
      </c>
      <c r="BG132" s="177">
        <v>0</v>
      </c>
    </row>
    <row r="133" spans="1:59" s="89" customFormat="1" ht="31.5" x14ac:dyDescent="0.25">
      <c r="A133" s="28" t="s">
        <v>63</v>
      </c>
      <c r="B133" s="90">
        <v>3</v>
      </c>
      <c r="C133" s="90">
        <v>1</v>
      </c>
      <c r="D133" s="28" t="s">
        <v>209</v>
      </c>
      <c r="E133" s="91" t="s">
        <v>145</v>
      </c>
      <c r="F133" s="90" t="s">
        <v>79</v>
      </c>
      <c r="G133" s="91" t="s">
        <v>100</v>
      </c>
      <c r="H133" s="28">
        <v>11600</v>
      </c>
      <c r="I133" s="28" t="s">
        <v>197</v>
      </c>
      <c r="J133" s="28" t="s">
        <v>69</v>
      </c>
      <c r="K133" s="90" t="s">
        <v>69</v>
      </c>
      <c r="L133" s="92" t="s">
        <v>69</v>
      </c>
      <c r="M133" s="28" t="s">
        <v>77</v>
      </c>
      <c r="N133" s="93" t="s">
        <v>210</v>
      </c>
      <c r="O133" s="93" t="s">
        <v>79</v>
      </c>
      <c r="P133" s="160" t="s">
        <v>145</v>
      </c>
      <c r="Q133" s="160" t="s">
        <v>80</v>
      </c>
      <c r="R133" s="160">
        <v>6</v>
      </c>
      <c r="S133" s="160" t="s">
        <v>80</v>
      </c>
      <c r="T133" s="160" t="s">
        <v>80</v>
      </c>
      <c r="U133" s="166" t="s">
        <v>80</v>
      </c>
      <c r="V133" s="160" t="s">
        <v>74</v>
      </c>
      <c r="W133" s="177">
        <v>0</v>
      </c>
      <c r="X133" s="177">
        <v>59226.239999999998</v>
      </c>
      <c r="Y133" s="177">
        <v>0</v>
      </c>
      <c r="Z133" s="177">
        <v>0</v>
      </c>
      <c r="AA133" s="179">
        <v>0</v>
      </c>
      <c r="AB133" s="76" t="s">
        <v>69</v>
      </c>
      <c r="AC133" s="179">
        <v>0</v>
      </c>
      <c r="AD133" s="76" t="s">
        <v>69</v>
      </c>
      <c r="AE133" s="179">
        <v>0</v>
      </c>
      <c r="AF133" s="183">
        <v>0</v>
      </c>
      <c r="AG133" s="77" t="s">
        <v>69</v>
      </c>
      <c r="AH133" s="183">
        <v>80000</v>
      </c>
      <c r="AI133" s="77" t="s">
        <v>211</v>
      </c>
      <c r="AJ133" s="183">
        <v>0</v>
      </c>
      <c r="AK133" s="187">
        <v>0</v>
      </c>
      <c r="AL133" s="78" t="s">
        <v>69</v>
      </c>
      <c r="AM133" s="187">
        <v>0</v>
      </c>
      <c r="AN133" s="78" t="s">
        <v>69</v>
      </c>
      <c r="AO133" s="187">
        <v>0</v>
      </c>
      <c r="AP133" s="191">
        <v>0</v>
      </c>
      <c r="AQ133" s="94" t="s">
        <v>69</v>
      </c>
      <c r="AR133" s="191">
        <v>0</v>
      </c>
      <c r="AS133" s="108" t="s">
        <v>69</v>
      </c>
      <c r="AT133" s="192">
        <v>0</v>
      </c>
      <c r="AU133" s="193">
        <v>0</v>
      </c>
      <c r="AV133" s="109" t="s">
        <v>69</v>
      </c>
      <c r="AW133" s="193">
        <v>0</v>
      </c>
      <c r="AX133" s="109" t="s">
        <v>69</v>
      </c>
      <c r="AY133" s="177">
        <f t="shared" si="6"/>
        <v>0</v>
      </c>
      <c r="AZ133" s="177">
        <f t="shared" si="7"/>
        <v>139226.23999999999</v>
      </c>
      <c r="BA133" s="93" t="s">
        <v>74</v>
      </c>
      <c r="BB133" s="177">
        <v>0</v>
      </c>
      <c r="BC133" s="177">
        <v>0</v>
      </c>
      <c r="BD133" s="177">
        <v>0</v>
      </c>
      <c r="BE133" s="177">
        <v>0</v>
      </c>
      <c r="BF133" s="177">
        <v>0</v>
      </c>
      <c r="BG133" s="177">
        <v>0</v>
      </c>
    </row>
    <row r="134" spans="1:59" s="89" customFormat="1" ht="47.25" x14ac:dyDescent="0.25">
      <c r="A134" s="28" t="s">
        <v>63</v>
      </c>
      <c r="B134" s="90">
        <v>11</v>
      </c>
      <c r="C134" s="90">
        <v>1</v>
      </c>
      <c r="D134" s="28" t="s">
        <v>212</v>
      </c>
      <c r="E134" s="91" t="s">
        <v>145</v>
      </c>
      <c r="F134" s="90" t="s">
        <v>213</v>
      </c>
      <c r="G134" s="91" t="s">
        <v>100</v>
      </c>
      <c r="H134" s="28">
        <v>61100</v>
      </c>
      <c r="I134" s="28" t="s">
        <v>214</v>
      </c>
      <c r="J134" s="28">
        <v>20130000</v>
      </c>
      <c r="K134" s="90" t="s">
        <v>215</v>
      </c>
      <c r="L134" s="92" t="s">
        <v>216</v>
      </c>
      <c r="M134" s="28">
        <v>20130000</v>
      </c>
      <c r="N134" s="93" t="s">
        <v>1485</v>
      </c>
      <c r="O134" s="93" t="s">
        <v>1486</v>
      </c>
      <c r="P134" s="160" t="s">
        <v>74</v>
      </c>
      <c r="Q134" s="160">
        <v>1</v>
      </c>
      <c r="R134" s="160">
        <v>1</v>
      </c>
      <c r="S134" s="160">
        <v>1</v>
      </c>
      <c r="T134" s="160">
        <v>1</v>
      </c>
      <c r="U134" s="166" t="s">
        <v>80</v>
      </c>
      <c r="V134" s="160" t="s">
        <v>74</v>
      </c>
      <c r="W134" s="177">
        <v>12062941.67</v>
      </c>
      <c r="X134" s="177">
        <v>1489610.16</v>
      </c>
      <c r="Y134" s="177">
        <v>915428.22</v>
      </c>
      <c r="Z134" s="177">
        <v>1203500</v>
      </c>
      <c r="AA134" s="179">
        <v>1170100</v>
      </c>
      <c r="AB134" s="76" t="s">
        <v>213</v>
      </c>
      <c r="AC134" s="179">
        <v>1639800</v>
      </c>
      <c r="AD134" s="76" t="s">
        <v>1487</v>
      </c>
      <c r="AE134" s="179">
        <v>0</v>
      </c>
      <c r="AF134" s="183">
        <v>1250000</v>
      </c>
      <c r="AG134" s="77" t="s">
        <v>213</v>
      </c>
      <c r="AH134" s="183">
        <v>1454300</v>
      </c>
      <c r="AI134" s="77" t="s">
        <v>1487</v>
      </c>
      <c r="AJ134" s="183">
        <v>0</v>
      </c>
      <c r="AK134" s="187">
        <v>1300000</v>
      </c>
      <c r="AL134" s="78" t="s">
        <v>213</v>
      </c>
      <c r="AM134" s="187">
        <v>956800</v>
      </c>
      <c r="AN134" s="78" t="s">
        <v>1487</v>
      </c>
      <c r="AO134" s="187">
        <v>0</v>
      </c>
      <c r="AP134" s="191">
        <v>1290000</v>
      </c>
      <c r="AQ134" s="94" t="s">
        <v>213</v>
      </c>
      <c r="AR134" s="191">
        <v>956800</v>
      </c>
      <c r="AS134" s="108" t="s">
        <v>1487</v>
      </c>
      <c r="AT134" s="192">
        <v>0</v>
      </c>
      <c r="AU134" s="193">
        <v>0</v>
      </c>
      <c r="AV134" s="109" t="s">
        <v>69</v>
      </c>
      <c r="AW134" s="193">
        <v>0</v>
      </c>
      <c r="AX134" s="109" t="s">
        <v>69</v>
      </c>
      <c r="AY134" s="177">
        <f t="shared" si="6"/>
        <v>17988469.890000001</v>
      </c>
      <c r="AZ134" s="177">
        <f t="shared" si="7"/>
        <v>7700810.1600000001</v>
      </c>
      <c r="BA134" s="93" t="s">
        <v>74</v>
      </c>
      <c r="BB134" s="177">
        <v>0</v>
      </c>
      <c r="BC134" s="177">
        <v>0</v>
      </c>
      <c r="BD134" s="177">
        <v>0</v>
      </c>
      <c r="BE134" s="177">
        <v>0</v>
      </c>
      <c r="BF134" s="177">
        <v>0</v>
      </c>
      <c r="BG134" s="177">
        <v>0</v>
      </c>
    </row>
    <row r="135" spans="1:59" s="89" customFormat="1" ht="78.75" x14ac:dyDescent="0.25">
      <c r="A135" s="28" t="s">
        <v>87</v>
      </c>
      <c r="B135" s="90">
        <v>4</v>
      </c>
      <c r="C135" s="90">
        <v>1</v>
      </c>
      <c r="D135" s="28" t="s">
        <v>217</v>
      </c>
      <c r="E135" s="91" t="s">
        <v>74</v>
      </c>
      <c r="F135" s="90" t="s">
        <v>218</v>
      </c>
      <c r="G135" s="91" t="s">
        <v>100</v>
      </c>
      <c r="H135" s="28">
        <v>11402</v>
      </c>
      <c r="I135" s="28" t="s">
        <v>219</v>
      </c>
      <c r="J135" s="28" t="s">
        <v>69</v>
      </c>
      <c r="K135" s="90" t="s">
        <v>69</v>
      </c>
      <c r="L135" s="92" t="s">
        <v>69</v>
      </c>
      <c r="M135" s="28" t="s">
        <v>220</v>
      </c>
      <c r="N135" s="93" t="s">
        <v>221</v>
      </c>
      <c r="O135" s="93" t="s">
        <v>222</v>
      </c>
      <c r="P135" s="160" t="s">
        <v>74</v>
      </c>
      <c r="Q135" s="160" t="s">
        <v>80</v>
      </c>
      <c r="R135" s="160" t="s">
        <v>80</v>
      </c>
      <c r="S135" s="160" t="s">
        <v>80</v>
      </c>
      <c r="T135" s="160" t="s">
        <v>80</v>
      </c>
      <c r="U135" s="166" t="s">
        <v>80</v>
      </c>
      <c r="V135" s="160" t="s">
        <v>74</v>
      </c>
      <c r="W135" s="177">
        <v>0</v>
      </c>
      <c r="X135" s="177">
        <v>211108.04</v>
      </c>
      <c r="Y135" s="177">
        <v>0</v>
      </c>
      <c r="Z135" s="177">
        <v>500000</v>
      </c>
      <c r="AA135" s="179">
        <v>0</v>
      </c>
      <c r="AB135" s="76" t="s">
        <v>69</v>
      </c>
      <c r="AC135" s="179">
        <v>1000000</v>
      </c>
      <c r="AD135" s="76" t="s">
        <v>223</v>
      </c>
      <c r="AE135" s="179">
        <v>0</v>
      </c>
      <c r="AF135" s="183">
        <v>0</v>
      </c>
      <c r="AG135" s="77" t="s">
        <v>69</v>
      </c>
      <c r="AH135" s="183">
        <v>1000000</v>
      </c>
      <c r="AI135" s="77" t="s">
        <v>224</v>
      </c>
      <c r="AJ135" s="183">
        <v>0</v>
      </c>
      <c r="AK135" s="187">
        <v>0</v>
      </c>
      <c r="AL135" s="78" t="s">
        <v>69</v>
      </c>
      <c r="AM135" s="187">
        <v>1700000</v>
      </c>
      <c r="AN135" s="78" t="s">
        <v>225</v>
      </c>
      <c r="AO135" s="187">
        <v>0</v>
      </c>
      <c r="AP135" s="191">
        <v>0</v>
      </c>
      <c r="AQ135" s="94" t="s">
        <v>69</v>
      </c>
      <c r="AR135" s="191">
        <v>1000000</v>
      </c>
      <c r="AS135" s="108" t="s">
        <v>226</v>
      </c>
      <c r="AT135" s="192">
        <v>0</v>
      </c>
      <c r="AU135" s="193">
        <v>0</v>
      </c>
      <c r="AV135" s="109" t="s">
        <v>69</v>
      </c>
      <c r="AW135" s="193">
        <v>1000000</v>
      </c>
      <c r="AX135" s="109" t="s">
        <v>227</v>
      </c>
      <c r="AY135" s="177">
        <f t="shared" si="6"/>
        <v>0</v>
      </c>
      <c r="AZ135" s="177">
        <f t="shared" si="7"/>
        <v>6411108.04</v>
      </c>
      <c r="BA135" s="93" t="s">
        <v>74</v>
      </c>
      <c r="BB135" s="177">
        <v>0</v>
      </c>
      <c r="BC135" s="177">
        <v>0</v>
      </c>
      <c r="BD135" s="177">
        <v>0</v>
      </c>
      <c r="BE135" s="177">
        <v>0</v>
      </c>
      <c r="BF135" s="177">
        <v>0</v>
      </c>
      <c r="BG135" s="177">
        <v>0</v>
      </c>
    </row>
    <row r="136" spans="1:59" s="89" customFormat="1" ht="157.5" x14ac:dyDescent="0.25">
      <c r="A136" s="28" t="s">
        <v>87</v>
      </c>
      <c r="B136" s="90">
        <v>4</v>
      </c>
      <c r="C136" s="90">
        <v>1</v>
      </c>
      <c r="D136" s="28" t="s">
        <v>228</v>
      </c>
      <c r="E136" s="91" t="s">
        <v>74</v>
      </c>
      <c r="F136" s="90" t="s">
        <v>229</v>
      </c>
      <c r="G136" s="91" t="s">
        <v>100</v>
      </c>
      <c r="H136" s="28">
        <v>11402</v>
      </c>
      <c r="I136" s="28" t="s">
        <v>219</v>
      </c>
      <c r="J136" s="28" t="s">
        <v>220</v>
      </c>
      <c r="K136" s="90" t="s">
        <v>230</v>
      </c>
      <c r="L136" s="92" t="s">
        <v>231</v>
      </c>
      <c r="M136" s="28" t="s">
        <v>69</v>
      </c>
      <c r="N136" s="93" t="s">
        <v>69</v>
      </c>
      <c r="O136" s="93" t="s">
        <v>69</v>
      </c>
      <c r="P136" s="160" t="s">
        <v>74</v>
      </c>
      <c r="Q136" s="160" t="s">
        <v>80</v>
      </c>
      <c r="R136" s="160" t="s">
        <v>80</v>
      </c>
      <c r="S136" s="160" t="s">
        <v>80</v>
      </c>
      <c r="T136" s="160" t="s">
        <v>80</v>
      </c>
      <c r="U136" s="166" t="s">
        <v>80</v>
      </c>
      <c r="V136" s="160" t="s">
        <v>74</v>
      </c>
      <c r="W136" s="177">
        <v>0</v>
      </c>
      <c r="X136" s="177">
        <v>0</v>
      </c>
      <c r="Y136" s="177">
        <v>0</v>
      </c>
      <c r="Z136" s="177">
        <v>0</v>
      </c>
      <c r="AA136" s="179">
        <v>50000</v>
      </c>
      <c r="AB136" s="76" t="s">
        <v>232</v>
      </c>
      <c r="AC136" s="179">
        <v>0</v>
      </c>
      <c r="AD136" s="76" t="s">
        <v>69</v>
      </c>
      <c r="AE136" s="179">
        <v>0</v>
      </c>
      <c r="AF136" s="183">
        <v>50000</v>
      </c>
      <c r="AG136" s="77" t="s">
        <v>232</v>
      </c>
      <c r="AH136" s="183">
        <v>0</v>
      </c>
      <c r="AI136" s="77" t="s">
        <v>69</v>
      </c>
      <c r="AJ136" s="183">
        <v>0</v>
      </c>
      <c r="AK136" s="187">
        <v>50000</v>
      </c>
      <c r="AL136" s="78" t="s">
        <v>232</v>
      </c>
      <c r="AM136" s="187">
        <v>0</v>
      </c>
      <c r="AN136" s="78" t="s">
        <v>69</v>
      </c>
      <c r="AO136" s="187">
        <v>0</v>
      </c>
      <c r="AP136" s="191">
        <v>50000</v>
      </c>
      <c r="AQ136" s="94" t="s">
        <v>232</v>
      </c>
      <c r="AR136" s="191">
        <v>0</v>
      </c>
      <c r="AS136" s="108" t="s">
        <v>69</v>
      </c>
      <c r="AT136" s="192">
        <v>0</v>
      </c>
      <c r="AU136" s="193">
        <v>0</v>
      </c>
      <c r="AV136" s="109" t="s">
        <v>69</v>
      </c>
      <c r="AW136" s="193">
        <v>0</v>
      </c>
      <c r="AX136" s="109" t="s">
        <v>69</v>
      </c>
      <c r="AY136" s="177">
        <f t="shared" si="6"/>
        <v>200000</v>
      </c>
      <c r="AZ136" s="177">
        <f t="shared" si="7"/>
        <v>0</v>
      </c>
      <c r="BA136" s="93" t="s">
        <v>74</v>
      </c>
      <c r="BB136" s="177">
        <v>0</v>
      </c>
      <c r="BC136" s="177">
        <v>0</v>
      </c>
      <c r="BD136" s="177">
        <v>0</v>
      </c>
      <c r="BE136" s="177">
        <v>0</v>
      </c>
      <c r="BF136" s="177">
        <v>0</v>
      </c>
      <c r="BG136" s="177">
        <v>0</v>
      </c>
    </row>
    <row r="137" spans="1:59" s="89" customFormat="1" ht="31.5" x14ac:dyDescent="0.25">
      <c r="A137" s="28" t="s">
        <v>87</v>
      </c>
      <c r="B137" s="90">
        <v>4</v>
      </c>
      <c r="C137" s="90">
        <v>1</v>
      </c>
      <c r="D137" s="28" t="s">
        <v>217</v>
      </c>
      <c r="E137" s="91" t="s">
        <v>74</v>
      </c>
      <c r="F137" s="90" t="s">
        <v>218</v>
      </c>
      <c r="G137" s="91" t="s">
        <v>100</v>
      </c>
      <c r="H137" s="28">
        <v>11402</v>
      </c>
      <c r="I137" s="28" t="s">
        <v>219</v>
      </c>
      <c r="J137" s="28" t="s">
        <v>69</v>
      </c>
      <c r="K137" s="90" t="s">
        <v>69</v>
      </c>
      <c r="L137" s="92" t="s">
        <v>69</v>
      </c>
      <c r="M137" s="28" t="s">
        <v>1645</v>
      </c>
      <c r="N137" s="249" t="s">
        <v>1646</v>
      </c>
      <c r="O137" s="93" t="s">
        <v>1647</v>
      </c>
      <c r="P137" s="160" t="s">
        <v>74</v>
      </c>
      <c r="Q137" s="160" t="s">
        <v>80</v>
      </c>
      <c r="R137" s="160" t="s">
        <v>80</v>
      </c>
      <c r="S137" s="160" t="s">
        <v>80</v>
      </c>
      <c r="T137" s="160" t="s">
        <v>80</v>
      </c>
      <c r="U137" s="166" t="s">
        <v>80</v>
      </c>
      <c r="V137" s="160" t="s">
        <v>74</v>
      </c>
      <c r="W137" s="177">
        <v>0</v>
      </c>
      <c r="X137" s="177">
        <v>2364175.84</v>
      </c>
      <c r="Y137" s="177">
        <v>0</v>
      </c>
      <c r="Z137" s="177">
        <v>0</v>
      </c>
      <c r="AA137" s="179">
        <v>0</v>
      </c>
      <c r="AB137" s="76" t="s">
        <v>69</v>
      </c>
      <c r="AC137" s="179">
        <v>19710000</v>
      </c>
      <c r="AD137" s="76" t="s">
        <v>1648</v>
      </c>
      <c r="AE137" s="179">
        <v>0</v>
      </c>
      <c r="AF137" s="183">
        <v>0</v>
      </c>
      <c r="AG137" s="77" t="s">
        <v>69</v>
      </c>
      <c r="AH137" s="183">
        <v>0</v>
      </c>
      <c r="AI137" s="77" t="s">
        <v>69</v>
      </c>
      <c r="AJ137" s="183">
        <v>0</v>
      </c>
      <c r="AK137" s="187">
        <v>0</v>
      </c>
      <c r="AL137" s="78" t="s">
        <v>69</v>
      </c>
      <c r="AM137" s="187">
        <v>0</v>
      </c>
      <c r="AN137" s="78" t="s">
        <v>69</v>
      </c>
      <c r="AO137" s="187">
        <v>0</v>
      </c>
      <c r="AP137" s="191">
        <v>0</v>
      </c>
      <c r="AQ137" s="94" t="s">
        <v>69</v>
      </c>
      <c r="AR137" s="191">
        <v>0</v>
      </c>
      <c r="AS137" s="108" t="s">
        <v>69</v>
      </c>
      <c r="AT137" s="192">
        <v>0</v>
      </c>
      <c r="AU137" s="193">
        <v>0</v>
      </c>
      <c r="AV137" s="109" t="s">
        <v>69</v>
      </c>
      <c r="AW137" s="193">
        <v>0</v>
      </c>
      <c r="AX137" s="109" t="s">
        <v>69</v>
      </c>
      <c r="AY137" s="177">
        <f t="shared" ref="AY137" si="10">W137+Y137+AA137+AF137+AK137+AP137+AU137</f>
        <v>0</v>
      </c>
      <c r="AZ137" s="177">
        <f t="shared" ref="AZ137" si="11">X137+Z137+AC137+AE137+AH137+AJ137+AM137+AO137+AR137+AT137+AW137</f>
        <v>22074175.84</v>
      </c>
      <c r="BA137" s="93" t="s">
        <v>74</v>
      </c>
      <c r="BB137" s="177">
        <v>0</v>
      </c>
      <c r="BC137" s="177">
        <v>0</v>
      </c>
      <c r="BD137" s="177">
        <v>0</v>
      </c>
      <c r="BE137" s="177">
        <v>0</v>
      </c>
      <c r="BF137" s="177">
        <v>0</v>
      </c>
      <c r="BG137" s="177">
        <v>0</v>
      </c>
    </row>
    <row r="138" spans="1:59" s="89" customFormat="1" ht="31.5" x14ac:dyDescent="0.25">
      <c r="A138" s="28" t="s">
        <v>87</v>
      </c>
      <c r="B138" s="90">
        <v>4</v>
      </c>
      <c r="C138" s="90">
        <v>1</v>
      </c>
      <c r="D138" s="28" t="s">
        <v>233</v>
      </c>
      <c r="E138" s="91" t="s">
        <v>74</v>
      </c>
      <c r="F138" s="90" t="s">
        <v>229</v>
      </c>
      <c r="G138" s="91" t="s">
        <v>100</v>
      </c>
      <c r="H138" s="28">
        <v>11402</v>
      </c>
      <c r="I138" s="28" t="s">
        <v>219</v>
      </c>
      <c r="J138" s="28">
        <v>14282000</v>
      </c>
      <c r="K138" s="90" t="s">
        <v>234</v>
      </c>
      <c r="L138" s="92" t="s">
        <v>235</v>
      </c>
      <c r="M138" s="28" t="s">
        <v>69</v>
      </c>
      <c r="N138" s="93" t="s">
        <v>69</v>
      </c>
      <c r="O138" s="93" t="s">
        <v>69</v>
      </c>
      <c r="P138" s="160" t="s">
        <v>74</v>
      </c>
      <c r="Q138" s="160" t="s">
        <v>80</v>
      </c>
      <c r="R138" s="160" t="s">
        <v>80</v>
      </c>
      <c r="S138" s="160" t="s">
        <v>80</v>
      </c>
      <c r="T138" s="160" t="s">
        <v>80</v>
      </c>
      <c r="U138" s="166" t="s">
        <v>80</v>
      </c>
      <c r="V138" s="160" t="s">
        <v>74</v>
      </c>
      <c r="W138" s="177">
        <v>0</v>
      </c>
      <c r="X138" s="177">
        <v>0</v>
      </c>
      <c r="Y138" s="177">
        <v>791000</v>
      </c>
      <c r="Z138" s="177">
        <v>0</v>
      </c>
      <c r="AA138" s="179">
        <v>60000</v>
      </c>
      <c r="AB138" s="76" t="s">
        <v>1481</v>
      </c>
      <c r="AC138" s="179">
        <v>0</v>
      </c>
      <c r="AD138" s="76" t="s">
        <v>69</v>
      </c>
      <c r="AE138" s="179">
        <v>0</v>
      </c>
      <c r="AF138" s="183">
        <v>0</v>
      </c>
      <c r="AG138" s="77" t="s">
        <v>69</v>
      </c>
      <c r="AH138" s="183">
        <v>0</v>
      </c>
      <c r="AI138" s="77" t="s">
        <v>69</v>
      </c>
      <c r="AJ138" s="183">
        <v>0</v>
      </c>
      <c r="AK138" s="187">
        <v>0</v>
      </c>
      <c r="AL138" s="78" t="s">
        <v>69</v>
      </c>
      <c r="AM138" s="187">
        <v>0</v>
      </c>
      <c r="AN138" s="78" t="s">
        <v>69</v>
      </c>
      <c r="AO138" s="187">
        <v>0</v>
      </c>
      <c r="AP138" s="191">
        <v>0</v>
      </c>
      <c r="AQ138" s="94" t="s">
        <v>69</v>
      </c>
      <c r="AR138" s="191">
        <v>0</v>
      </c>
      <c r="AS138" s="108" t="s">
        <v>69</v>
      </c>
      <c r="AT138" s="192">
        <v>0</v>
      </c>
      <c r="AU138" s="193">
        <v>0</v>
      </c>
      <c r="AV138" s="109" t="s">
        <v>69</v>
      </c>
      <c r="AW138" s="193">
        <v>0</v>
      </c>
      <c r="AX138" s="109" t="s">
        <v>69</v>
      </c>
      <c r="AY138" s="177">
        <f t="shared" si="6"/>
        <v>851000</v>
      </c>
      <c r="AZ138" s="177">
        <f t="shared" si="7"/>
        <v>0</v>
      </c>
      <c r="BA138" s="93" t="s">
        <v>74</v>
      </c>
      <c r="BB138" s="177">
        <v>0</v>
      </c>
      <c r="BC138" s="177">
        <v>0</v>
      </c>
      <c r="BD138" s="177">
        <v>0</v>
      </c>
      <c r="BE138" s="177">
        <v>0</v>
      </c>
      <c r="BF138" s="177">
        <v>0</v>
      </c>
      <c r="BG138" s="177">
        <v>0</v>
      </c>
    </row>
    <row r="139" spans="1:59" s="89" customFormat="1" ht="47.25" x14ac:dyDescent="0.25">
      <c r="A139" s="28" t="s">
        <v>87</v>
      </c>
      <c r="B139" s="90">
        <v>4</v>
      </c>
      <c r="C139" s="90">
        <v>1</v>
      </c>
      <c r="D139" s="28" t="s">
        <v>236</v>
      </c>
      <c r="E139" s="91" t="s">
        <v>74</v>
      </c>
      <c r="F139" s="90" t="s">
        <v>237</v>
      </c>
      <c r="G139" s="91" t="s">
        <v>100</v>
      </c>
      <c r="H139" s="28">
        <v>11401</v>
      </c>
      <c r="I139" s="28" t="s">
        <v>238</v>
      </c>
      <c r="J139" s="28">
        <v>14293000</v>
      </c>
      <c r="K139" s="90" t="s">
        <v>1498</v>
      </c>
      <c r="L139" s="92" t="s">
        <v>239</v>
      </c>
      <c r="M139" s="28" t="s">
        <v>69</v>
      </c>
      <c r="N139" s="93" t="s">
        <v>69</v>
      </c>
      <c r="O139" s="93" t="s">
        <v>69</v>
      </c>
      <c r="P139" s="160" t="s">
        <v>74</v>
      </c>
      <c r="Q139" s="160" t="s">
        <v>80</v>
      </c>
      <c r="R139" s="160" t="s">
        <v>80</v>
      </c>
      <c r="S139" s="160">
        <v>12</v>
      </c>
      <c r="T139" s="160" t="s">
        <v>80</v>
      </c>
      <c r="U139" s="166" t="s">
        <v>80</v>
      </c>
      <c r="V139" s="160" t="s">
        <v>74</v>
      </c>
      <c r="W139" s="177">
        <v>0</v>
      </c>
      <c r="X139" s="177">
        <v>0</v>
      </c>
      <c r="Y139" s="177">
        <v>0</v>
      </c>
      <c r="Z139" s="177">
        <v>0</v>
      </c>
      <c r="AA139" s="179">
        <v>0</v>
      </c>
      <c r="AB139" s="76" t="s">
        <v>69</v>
      </c>
      <c r="AC139" s="179">
        <v>0</v>
      </c>
      <c r="AD139" s="76" t="s">
        <v>69</v>
      </c>
      <c r="AE139" s="179">
        <v>0</v>
      </c>
      <c r="AF139" s="183">
        <v>400000</v>
      </c>
      <c r="AG139" s="77" t="s">
        <v>240</v>
      </c>
      <c r="AH139" s="183">
        <v>0</v>
      </c>
      <c r="AI139" s="77" t="s">
        <v>69</v>
      </c>
      <c r="AJ139" s="183">
        <v>0</v>
      </c>
      <c r="AK139" s="187">
        <v>0</v>
      </c>
      <c r="AL139" s="78" t="s">
        <v>69</v>
      </c>
      <c r="AM139" s="187">
        <v>0</v>
      </c>
      <c r="AN139" s="78" t="s">
        <v>69</v>
      </c>
      <c r="AO139" s="187">
        <v>0</v>
      </c>
      <c r="AP139" s="191">
        <v>0</v>
      </c>
      <c r="AQ139" s="94" t="s">
        <v>69</v>
      </c>
      <c r="AR139" s="191">
        <v>0</v>
      </c>
      <c r="AS139" s="108" t="s">
        <v>69</v>
      </c>
      <c r="AT139" s="192">
        <v>0</v>
      </c>
      <c r="AU139" s="193">
        <v>0</v>
      </c>
      <c r="AV139" s="109" t="s">
        <v>69</v>
      </c>
      <c r="AW139" s="193">
        <v>0</v>
      </c>
      <c r="AX139" s="109" t="s">
        <v>69</v>
      </c>
      <c r="AY139" s="177">
        <f t="shared" si="6"/>
        <v>400000</v>
      </c>
      <c r="AZ139" s="177">
        <f t="shared" si="7"/>
        <v>0</v>
      </c>
      <c r="BA139" s="93" t="s">
        <v>74</v>
      </c>
      <c r="BB139" s="177">
        <v>0</v>
      </c>
      <c r="BC139" s="177">
        <v>0</v>
      </c>
      <c r="BD139" s="177">
        <v>0</v>
      </c>
      <c r="BE139" s="177">
        <v>0</v>
      </c>
      <c r="BF139" s="177">
        <v>0</v>
      </c>
      <c r="BG139" s="177">
        <v>0</v>
      </c>
    </row>
    <row r="140" spans="1:59" s="89" customFormat="1" ht="31.5" x14ac:dyDescent="0.25">
      <c r="A140" s="28" t="s">
        <v>87</v>
      </c>
      <c r="B140" s="90">
        <v>4</v>
      </c>
      <c r="C140" s="90">
        <v>1</v>
      </c>
      <c r="D140" s="28" t="s">
        <v>241</v>
      </c>
      <c r="E140" s="91" t="s">
        <v>74</v>
      </c>
      <c r="F140" s="90" t="s">
        <v>242</v>
      </c>
      <c r="G140" s="91" t="s">
        <v>100</v>
      </c>
      <c r="H140" s="28">
        <v>11402</v>
      </c>
      <c r="I140" s="28" t="s">
        <v>219</v>
      </c>
      <c r="J140" s="28">
        <v>14281000</v>
      </c>
      <c r="K140" s="90" t="s">
        <v>243</v>
      </c>
      <c r="L140" s="92" t="s">
        <v>244</v>
      </c>
      <c r="M140" s="28" t="s">
        <v>69</v>
      </c>
      <c r="N140" s="93" t="s">
        <v>69</v>
      </c>
      <c r="O140" s="93" t="s">
        <v>69</v>
      </c>
      <c r="P140" s="160" t="s">
        <v>74</v>
      </c>
      <c r="Q140" s="160" t="s">
        <v>80</v>
      </c>
      <c r="R140" s="160" t="s">
        <v>80</v>
      </c>
      <c r="S140" s="160" t="s">
        <v>80</v>
      </c>
      <c r="T140" s="160" t="s">
        <v>80</v>
      </c>
      <c r="U140" s="166" t="s">
        <v>80</v>
      </c>
      <c r="V140" s="160" t="s">
        <v>74</v>
      </c>
      <c r="W140" s="177">
        <v>6060506</v>
      </c>
      <c r="X140" s="177">
        <v>0</v>
      </c>
      <c r="Y140" s="177">
        <v>400000</v>
      </c>
      <c r="Z140" s="177">
        <v>0</v>
      </c>
      <c r="AA140" s="179">
        <v>165000</v>
      </c>
      <c r="AB140" s="76" t="s">
        <v>245</v>
      </c>
      <c r="AC140" s="179">
        <v>0</v>
      </c>
      <c r="AD140" s="76" t="s">
        <v>69</v>
      </c>
      <c r="AE140" s="179">
        <v>0</v>
      </c>
      <c r="AF140" s="183">
        <v>0</v>
      </c>
      <c r="AG140" s="77" t="s">
        <v>69</v>
      </c>
      <c r="AH140" s="183">
        <v>0</v>
      </c>
      <c r="AI140" s="77" t="s">
        <v>69</v>
      </c>
      <c r="AJ140" s="183">
        <v>0</v>
      </c>
      <c r="AK140" s="187">
        <v>0</v>
      </c>
      <c r="AL140" s="78" t="s">
        <v>69</v>
      </c>
      <c r="AM140" s="187">
        <v>0</v>
      </c>
      <c r="AN140" s="78" t="s">
        <v>69</v>
      </c>
      <c r="AO140" s="187">
        <v>0</v>
      </c>
      <c r="AP140" s="191">
        <v>0</v>
      </c>
      <c r="AQ140" s="94" t="s">
        <v>69</v>
      </c>
      <c r="AR140" s="191">
        <v>0</v>
      </c>
      <c r="AS140" s="108" t="s">
        <v>69</v>
      </c>
      <c r="AT140" s="192">
        <v>0</v>
      </c>
      <c r="AU140" s="193">
        <v>0</v>
      </c>
      <c r="AV140" s="109" t="s">
        <v>69</v>
      </c>
      <c r="AW140" s="193">
        <v>0</v>
      </c>
      <c r="AX140" s="109" t="s">
        <v>69</v>
      </c>
      <c r="AY140" s="177">
        <f t="shared" si="6"/>
        <v>6625506</v>
      </c>
      <c r="AZ140" s="177">
        <f t="shared" si="7"/>
        <v>0</v>
      </c>
      <c r="BA140" s="93" t="s">
        <v>74</v>
      </c>
      <c r="BB140" s="177">
        <v>0</v>
      </c>
      <c r="BC140" s="177">
        <v>0</v>
      </c>
      <c r="BD140" s="177">
        <v>0</v>
      </c>
      <c r="BE140" s="177">
        <v>0</v>
      </c>
      <c r="BF140" s="177">
        <v>0</v>
      </c>
      <c r="BG140" s="177">
        <v>0</v>
      </c>
    </row>
    <row r="141" spans="1:59" s="89" customFormat="1" ht="31.5" x14ac:dyDescent="0.25">
      <c r="A141" s="28" t="s">
        <v>63</v>
      </c>
      <c r="B141" s="90">
        <v>4</v>
      </c>
      <c r="C141" s="90">
        <v>1</v>
      </c>
      <c r="D141" s="28" t="s">
        <v>246</v>
      </c>
      <c r="E141" s="91" t="s">
        <v>74</v>
      </c>
      <c r="F141" s="90" t="s">
        <v>247</v>
      </c>
      <c r="G141" s="91" t="s">
        <v>100</v>
      </c>
      <c r="H141" s="28">
        <v>11402</v>
      </c>
      <c r="I141" s="28" t="s">
        <v>219</v>
      </c>
      <c r="J141" s="28" t="s">
        <v>69</v>
      </c>
      <c r="K141" s="90" t="s">
        <v>69</v>
      </c>
      <c r="L141" s="92" t="s">
        <v>69</v>
      </c>
      <c r="M141" s="28">
        <v>14363000</v>
      </c>
      <c r="N141" s="93" t="s">
        <v>248</v>
      </c>
      <c r="O141" s="93" t="s">
        <v>247</v>
      </c>
      <c r="P141" s="160" t="s">
        <v>74</v>
      </c>
      <c r="Q141" s="160" t="s">
        <v>80</v>
      </c>
      <c r="R141" s="160" t="s">
        <v>80</v>
      </c>
      <c r="S141" s="160" t="s">
        <v>80</v>
      </c>
      <c r="T141" s="160" t="s">
        <v>80</v>
      </c>
      <c r="U141" s="166" t="s">
        <v>80</v>
      </c>
      <c r="V141" s="160" t="s">
        <v>74</v>
      </c>
      <c r="W141" s="177">
        <v>0</v>
      </c>
      <c r="X141" s="177">
        <v>0</v>
      </c>
      <c r="Y141" s="177">
        <v>0</v>
      </c>
      <c r="Z141" s="177">
        <v>0</v>
      </c>
      <c r="AA141" s="179">
        <v>0</v>
      </c>
      <c r="AB141" s="76" t="s">
        <v>69</v>
      </c>
      <c r="AC141" s="179">
        <v>0</v>
      </c>
      <c r="AD141" s="76" t="s">
        <v>69</v>
      </c>
      <c r="AE141" s="179">
        <v>0</v>
      </c>
      <c r="AF141" s="183">
        <v>0</v>
      </c>
      <c r="AG141" s="77" t="s">
        <v>69</v>
      </c>
      <c r="AH141" s="183">
        <v>50000</v>
      </c>
      <c r="AI141" s="77" t="s">
        <v>249</v>
      </c>
      <c r="AJ141" s="183">
        <v>0</v>
      </c>
      <c r="AK141" s="187">
        <v>0</v>
      </c>
      <c r="AL141" s="78" t="s">
        <v>69</v>
      </c>
      <c r="AM141" s="187">
        <v>0</v>
      </c>
      <c r="AN141" s="78" t="s">
        <v>69</v>
      </c>
      <c r="AO141" s="187">
        <v>0</v>
      </c>
      <c r="AP141" s="191">
        <v>0</v>
      </c>
      <c r="AQ141" s="94" t="s">
        <v>69</v>
      </c>
      <c r="AR141" s="191">
        <v>0</v>
      </c>
      <c r="AS141" s="108" t="s">
        <v>69</v>
      </c>
      <c r="AT141" s="192">
        <v>0</v>
      </c>
      <c r="AU141" s="193">
        <v>0</v>
      </c>
      <c r="AV141" s="109" t="s">
        <v>69</v>
      </c>
      <c r="AW141" s="193">
        <v>0</v>
      </c>
      <c r="AX141" s="109" t="s">
        <v>69</v>
      </c>
      <c r="AY141" s="177">
        <f t="shared" si="6"/>
        <v>0</v>
      </c>
      <c r="AZ141" s="177">
        <f t="shared" si="7"/>
        <v>50000</v>
      </c>
      <c r="BA141" s="93" t="s">
        <v>74</v>
      </c>
      <c r="BB141" s="177">
        <v>0</v>
      </c>
      <c r="BC141" s="177">
        <v>0</v>
      </c>
      <c r="BD141" s="177">
        <v>0</v>
      </c>
      <c r="BE141" s="177">
        <v>0</v>
      </c>
      <c r="BF141" s="177">
        <v>0</v>
      </c>
      <c r="BG141" s="177">
        <v>0</v>
      </c>
    </row>
    <row r="142" spans="1:59" s="89" customFormat="1" ht="63" x14ac:dyDescent="0.25">
      <c r="A142" s="28" t="s">
        <v>63</v>
      </c>
      <c r="B142" s="90">
        <v>4</v>
      </c>
      <c r="C142" s="90">
        <v>1</v>
      </c>
      <c r="D142" s="28" t="s">
        <v>250</v>
      </c>
      <c r="E142" s="91" t="s">
        <v>74</v>
      </c>
      <c r="F142" s="90" t="s">
        <v>251</v>
      </c>
      <c r="G142" s="91" t="s">
        <v>100</v>
      </c>
      <c r="H142" s="28">
        <v>11402</v>
      </c>
      <c r="I142" s="28" t="s">
        <v>219</v>
      </c>
      <c r="J142" s="28" t="s">
        <v>69</v>
      </c>
      <c r="K142" s="90" t="s">
        <v>69</v>
      </c>
      <c r="L142" s="92" t="s">
        <v>69</v>
      </c>
      <c r="M142" s="28" t="s">
        <v>252</v>
      </c>
      <c r="N142" s="93" t="s">
        <v>253</v>
      </c>
      <c r="O142" s="93" t="s">
        <v>254</v>
      </c>
      <c r="P142" s="160" t="s">
        <v>74</v>
      </c>
      <c r="Q142" s="160" t="s">
        <v>80</v>
      </c>
      <c r="R142" s="160" t="s">
        <v>80</v>
      </c>
      <c r="S142" s="160" t="s">
        <v>80</v>
      </c>
      <c r="T142" s="160" t="s">
        <v>80</v>
      </c>
      <c r="U142" s="166" t="s">
        <v>80</v>
      </c>
      <c r="V142" s="160" t="s">
        <v>74</v>
      </c>
      <c r="W142" s="177">
        <v>0</v>
      </c>
      <c r="X142" s="177">
        <v>0</v>
      </c>
      <c r="Y142" s="177">
        <v>0</v>
      </c>
      <c r="Z142" s="177">
        <v>89000</v>
      </c>
      <c r="AA142" s="179">
        <v>0</v>
      </c>
      <c r="AB142" s="76" t="s">
        <v>69</v>
      </c>
      <c r="AC142" s="179">
        <v>0</v>
      </c>
      <c r="AD142" s="76" t="s">
        <v>69</v>
      </c>
      <c r="AE142" s="179">
        <v>0</v>
      </c>
      <c r="AF142" s="183">
        <v>0</v>
      </c>
      <c r="AG142" s="77" t="s">
        <v>69</v>
      </c>
      <c r="AH142" s="183">
        <v>170000</v>
      </c>
      <c r="AI142" s="77" t="s">
        <v>255</v>
      </c>
      <c r="AJ142" s="183">
        <v>0</v>
      </c>
      <c r="AK142" s="187">
        <v>0</v>
      </c>
      <c r="AL142" s="78" t="s">
        <v>69</v>
      </c>
      <c r="AM142" s="187">
        <v>0</v>
      </c>
      <c r="AN142" s="78" t="s">
        <v>69</v>
      </c>
      <c r="AO142" s="187">
        <v>0</v>
      </c>
      <c r="AP142" s="191">
        <v>0</v>
      </c>
      <c r="AQ142" s="94" t="s">
        <v>69</v>
      </c>
      <c r="AR142" s="191">
        <v>62800</v>
      </c>
      <c r="AS142" s="108" t="s">
        <v>256</v>
      </c>
      <c r="AT142" s="192">
        <v>0</v>
      </c>
      <c r="AU142" s="193">
        <v>0</v>
      </c>
      <c r="AV142" s="109" t="s">
        <v>69</v>
      </c>
      <c r="AW142" s="193">
        <v>0</v>
      </c>
      <c r="AX142" s="109" t="s">
        <v>69</v>
      </c>
      <c r="AY142" s="177">
        <f t="shared" si="6"/>
        <v>0</v>
      </c>
      <c r="AZ142" s="177">
        <f t="shared" si="7"/>
        <v>321800</v>
      </c>
      <c r="BA142" s="93" t="s">
        <v>74</v>
      </c>
      <c r="BB142" s="177">
        <v>0</v>
      </c>
      <c r="BC142" s="177">
        <v>0</v>
      </c>
      <c r="BD142" s="177">
        <v>0</v>
      </c>
      <c r="BE142" s="177">
        <v>0</v>
      </c>
      <c r="BF142" s="177">
        <v>0</v>
      </c>
      <c r="BG142" s="177">
        <v>0</v>
      </c>
    </row>
    <row r="143" spans="1:59" s="89" customFormat="1" ht="31.5" x14ac:dyDescent="0.25">
      <c r="A143" s="28" t="s">
        <v>84</v>
      </c>
      <c r="B143" s="90">
        <v>4</v>
      </c>
      <c r="C143" s="90">
        <v>1</v>
      </c>
      <c r="D143" s="28" t="s">
        <v>264</v>
      </c>
      <c r="E143" s="91" t="s">
        <v>74</v>
      </c>
      <c r="F143" s="90" t="s">
        <v>265</v>
      </c>
      <c r="G143" s="91" t="s">
        <v>100</v>
      </c>
      <c r="H143" s="28">
        <v>55501</v>
      </c>
      <c r="I143" s="28" t="s">
        <v>259</v>
      </c>
      <c r="J143" s="28">
        <v>23141000</v>
      </c>
      <c r="K143" s="90" t="s">
        <v>266</v>
      </c>
      <c r="L143" s="92" t="s">
        <v>267</v>
      </c>
      <c r="M143" s="28" t="s">
        <v>268</v>
      </c>
      <c r="N143" s="93" t="s">
        <v>269</v>
      </c>
      <c r="O143" s="93" t="s">
        <v>270</v>
      </c>
      <c r="P143" s="160" t="s">
        <v>74</v>
      </c>
      <c r="Q143" s="160" t="s">
        <v>80</v>
      </c>
      <c r="R143" s="160" t="s">
        <v>80</v>
      </c>
      <c r="S143" s="160" t="s">
        <v>80</v>
      </c>
      <c r="T143" s="160" t="s">
        <v>80</v>
      </c>
      <c r="U143" s="166" t="s">
        <v>80</v>
      </c>
      <c r="V143" s="160" t="s">
        <v>74</v>
      </c>
      <c r="W143" s="177">
        <v>24972.6</v>
      </c>
      <c r="X143" s="177">
        <v>545143.77</v>
      </c>
      <c r="Y143" s="177">
        <v>0</v>
      </c>
      <c r="Z143" s="177">
        <v>158984.09</v>
      </c>
      <c r="AA143" s="179">
        <v>5000</v>
      </c>
      <c r="AB143" s="76" t="s">
        <v>271</v>
      </c>
      <c r="AC143" s="179">
        <v>80000</v>
      </c>
      <c r="AD143" s="76" t="s">
        <v>265</v>
      </c>
      <c r="AE143" s="179">
        <v>0</v>
      </c>
      <c r="AF143" s="183">
        <v>5000</v>
      </c>
      <c r="AG143" s="77" t="s">
        <v>271</v>
      </c>
      <c r="AH143" s="183">
        <v>40000</v>
      </c>
      <c r="AI143" s="77" t="s">
        <v>265</v>
      </c>
      <c r="AJ143" s="183">
        <v>0</v>
      </c>
      <c r="AK143" s="187">
        <v>5000</v>
      </c>
      <c r="AL143" s="78" t="s">
        <v>271</v>
      </c>
      <c r="AM143" s="187">
        <v>40000</v>
      </c>
      <c r="AN143" s="78" t="s">
        <v>265</v>
      </c>
      <c r="AO143" s="187">
        <v>0</v>
      </c>
      <c r="AP143" s="191">
        <v>5000</v>
      </c>
      <c r="AQ143" s="94" t="s">
        <v>271</v>
      </c>
      <c r="AR143" s="191">
        <v>40000</v>
      </c>
      <c r="AS143" s="108" t="s">
        <v>272</v>
      </c>
      <c r="AT143" s="192">
        <v>0</v>
      </c>
      <c r="AU143" s="193">
        <v>0</v>
      </c>
      <c r="AV143" s="109" t="s">
        <v>69</v>
      </c>
      <c r="AW143" s="193">
        <v>0</v>
      </c>
      <c r="AX143" s="109" t="s">
        <v>69</v>
      </c>
      <c r="AY143" s="177">
        <f t="shared" si="6"/>
        <v>44972.6</v>
      </c>
      <c r="AZ143" s="177">
        <f t="shared" si="7"/>
        <v>904127.86</v>
      </c>
      <c r="BA143" s="93" t="s">
        <v>74</v>
      </c>
      <c r="BB143" s="177">
        <v>0</v>
      </c>
      <c r="BC143" s="177">
        <v>0</v>
      </c>
      <c r="BD143" s="177">
        <v>0</v>
      </c>
      <c r="BE143" s="177">
        <v>0</v>
      </c>
      <c r="BF143" s="177">
        <v>0</v>
      </c>
      <c r="BG143" s="177">
        <v>0</v>
      </c>
    </row>
    <row r="144" spans="1:59" s="89" customFormat="1" ht="78.75" x14ac:dyDescent="0.25">
      <c r="A144" s="28" t="s">
        <v>63</v>
      </c>
      <c r="B144" s="90">
        <v>4</v>
      </c>
      <c r="C144" s="90">
        <v>1</v>
      </c>
      <c r="D144" s="28" t="s">
        <v>273</v>
      </c>
      <c r="E144" s="91" t="s">
        <v>65</v>
      </c>
      <c r="F144" s="90" t="s">
        <v>274</v>
      </c>
      <c r="G144" s="91" t="s">
        <v>67</v>
      </c>
      <c r="H144" s="28">
        <v>55501</v>
      </c>
      <c r="I144" s="28" t="s">
        <v>259</v>
      </c>
      <c r="J144" s="28" t="s">
        <v>69</v>
      </c>
      <c r="K144" s="90" t="s">
        <v>69</v>
      </c>
      <c r="L144" s="92" t="s">
        <v>69</v>
      </c>
      <c r="M144" s="28" t="s">
        <v>77</v>
      </c>
      <c r="N144" s="93" t="s">
        <v>275</v>
      </c>
      <c r="O144" s="93" t="s">
        <v>276</v>
      </c>
      <c r="P144" s="160" t="s">
        <v>145</v>
      </c>
      <c r="Q144" s="160">
        <v>12</v>
      </c>
      <c r="R144" s="160">
        <v>12</v>
      </c>
      <c r="S144" s="160">
        <v>12</v>
      </c>
      <c r="T144" s="160">
        <v>12</v>
      </c>
      <c r="U144" s="166" t="s">
        <v>80</v>
      </c>
      <c r="V144" s="160" t="s">
        <v>74</v>
      </c>
      <c r="W144" s="177">
        <v>0</v>
      </c>
      <c r="X144" s="177">
        <v>22397.47</v>
      </c>
      <c r="Y144" s="177">
        <v>0</v>
      </c>
      <c r="Z144" s="177">
        <v>12000</v>
      </c>
      <c r="AA144" s="179">
        <v>0</v>
      </c>
      <c r="AB144" s="76" t="s">
        <v>69</v>
      </c>
      <c r="AC144" s="179">
        <v>17100</v>
      </c>
      <c r="AD144" s="76" t="s">
        <v>1531</v>
      </c>
      <c r="AE144" s="179">
        <v>0</v>
      </c>
      <c r="AF144" s="183">
        <v>0</v>
      </c>
      <c r="AG144" s="77" t="s">
        <v>69</v>
      </c>
      <c r="AH144" s="183">
        <v>14000</v>
      </c>
      <c r="AI144" s="77" t="s">
        <v>1532</v>
      </c>
      <c r="AJ144" s="183">
        <v>0</v>
      </c>
      <c r="AK144" s="187">
        <v>0</v>
      </c>
      <c r="AL144" s="78" t="s">
        <v>69</v>
      </c>
      <c r="AM144" s="187">
        <v>8000</v>
      </c>
      <c r="AN144" s="78" t="s">
        <v>277</v>
      </c>
      <c r="AO144" s="187">
        <v>0</v>
      </c>
      <c r="AP144" s="191">
        <v>0</v>
      </c>
      <c r="AQ144" s="94" t="s">
        <v>69</v>
      </c>
      <c r="AR144" s="191">
        <v>8000</v>
      </c>
      <c r="AS144" s="108" t="s">
        <v>277</v>
      </c>
      <c r="AT144" s="192">
        <v>0</v>
      </c>
      <c r="AU144" s="193">
        <v>0</v>
      </c>
      <c r="AV144" s="109" t="s">
        <v>69</v>
      </c>
      <c r="AW144" s="193">
        <v>0</v>
      </c>
      <c r="AX144" s="109" t="s">
        <v>69</v>
      </c>
      <c r="AY144" s="177">
        <f t="shared" si="6"/>
        <v>0</v>
      </c>
      <c r="AZ144" s="177">
        <f t="shared" si="7"/>
        <v>81497.47</v>
      </c>
      <c r="BA144" s="93" t="s">
        <v>74</v>
      </c>
      <c r="BB144" s="177">
        <v>0</v>
      </c>
      <c r="BC144" s="177">
        <v>0</v>
      </c>
      <c r="BD144" s="177">
        <v>0</v>
      </c>
      <c r="BE144" s="177">
        <v>0</v>
      </c>
      <c r="BF144" s="177">
        <v>0</v>
      </c>
      <c r="BG144" s="177">
        <v>0</v>
      </c>
    </row>
    <row r="145" spans="1:59" s="89" customFormat="1" ht="31.5" x14ac:dyDescent="0.25">
      <c r="A145" s="28" t="s">
        <v>63</v>
      </c>
      <c r="B145" s="90">
        <v>4</v>
      </c>
      <c r="C145" s="90">
        <v>1</v>
      </c>
      <c r="D145" s="28" t="s">
        <v>278</v>
      </c>
      <c r="E145" s="91" t="s">
        <v>74</v>
      </c>
      <c r="F145" s="90" t="s">
        <v>279</v>
      </c>
      <c r="G145" s="91" t="s">
        <v>100</v>
      </c>
      <c r="H145" s="28">
        <v>55501</v>
      </c>
      <c r="I145" s="28" t="s">
        <v>259</v>
      </c>
      <c r="J145" s="28" t="s">
        <v>69</v>
      </c>
      <c r="K145" s="90" t="s">
        <v>69</v>
      </c>
      <c r="L145" s="92" t="s">
        <v>69</v>
      </c>
      <c r="M145" s="28" t="s">
        <v>108</v>
      </c>
      <c r="N145" s="93" t="s">
        <v>280</v>
      </c>
      <c r="O145" s="93" t="s">
        <v>281</v>
      </c>
      <c r="P145" s="160" t="s">
        <v>145</v>
      </c>
      <c r="Q145" s="160">
        <v>12</v>
      </c>
      <c r="R145" s="160">
        <v>12</v>
      </c>
      <c r="S145" s="160">
        <v>12</v>
      </c>
      <c r="T145" s="160">
        <v>12</v>
      </c>
      <c r="U145" s="166" t="s">
        <v>80</v>
      </c>
      <c r="V145" s="160" t="s">
        <v>74</v>
      </c>
      <c r="W145" s="177">
        <v>0</v>
      </c>
      <c r="X145" s="177">
        <v>206217.89</v>
      </c>
      <c r="Y145" s="177">
        <v>0</v>
      </c>
      <c r="Z145" s="177">
        <v>0</v>
      </c>
      <c r="AA145" s="179">
        <v>0</v>
      </c>
      <c r="AB145" s="76" t="s">
        <v>69</v>
      </c>
      <c r="AC145" s="179">
        <v>221000</v>
      </c>
      <c r="AD145" s="76" t="s">
        <v>282</v>
      </c>
      <c r="AE145" s="179">
        <v>0</v>
      </c>
      <c r="AF145" s="183">
        <v>0</v>
      </c>
      <c r="AG145" s="77" t="s">
        <v>69</v>
      </c>
      <c r="AH145" s="183">
        <v>63000</v>
      </c>
      <c r="AI145" s="77" t="s">
        <v>283</v>
      </c>
      <c r="AJ145" s="183">
        <v>0</v>
      </c>
      <c r="AK145" s="187">
        <v>0</v>
      </c>
      <c r="AL145" s="78" t="s">
        <v>69</v>
      </c>
      <c r="AM145" s="187">
        <v>15000</v>
      </c>
      <c r="AN145" s="78" t="s">
        <v>284</v>
      </c>
      <c r="AO145" s="187">
        <v>0</v>
      </c>
      <c r="AP145" s="191">
        <v>0</v>
      </c>
      <c r="AQ145" s="94" t="s">
        <v>69</v>
      </c>
      <c r="AR145" s="191">
        <v>18000</v>
      </c>
      <c r="AS145" s="108" t="s">
        <v>285</v>
      </c>
      <c r="AT145" s="192">
        <v>0</v>
      </c>
      <c r="AU145" s="193">
        <v>0</v>
      </c>
      <c r="AV145" s="109" t="s">
        <v>69</v>
      </c>
      <c r="AW145" s="193">
        <v>0</v>
      </c>
      <c r="AX145" s="109" t="s">
        <v>69</v>
      </c>
      <c r="AY145" s="177">
        <f t="shared" si="6"/>
        <v>0</v>
      </c>
      <c r="AZ145" s="177">
        <f t="shared" si="7"/>
        <v>523217.89</v>
      </c>
      <c r="BA145" s="93" t="s">
        <v>74</v>
      </c>
      <c r="BB145" s="177">
        <v>0</v>
      </c>
      <c r="BC145" s="177">
        <v>0</v>
      </c>
      <c r="BD145" s="177">
        <v>0</v>
      </c>
      <c r="BE145" s="177">
        <v>0</v>
      </c>
      <c r="BF145" s="177">
        <v>0</v>
      </c>
      <c r="BG145" s="177">
        <v>0</v>
      </c>
    </row>
    <row r="146" spans="1:59" s="89" customFormat="1" ht="47.25" x14ac:dyDescent="0.25">
      <c r="A146" s="28" t="s">
        <v>63</v>
      </c>
      <c r="B146" s="90">
        <v>4</v>
      </c>
      <c r="C146" s="90">
        <v>1</v>
      </c>
      <c r="D146" s="28" t="s">
        <v>286</v>
      </c>
      <c r="E146" s="91" t="s">
        <v>74</v>
      </c>
      <c r="F146" s="90" t="s">
        <v>287</v>
      </c>
      <c r="G146" s="91" t="s">
        <v>67</v>
      </c>
      <c r="H146" s="28">
        <v>55501</v>
      </c>
      <c r="I146" s="28" t="s">
        <v>259</v>
      </c>
      <c r="J146" s="28" t="s">
        <v>108</v>
      </c>
      <c r="K146" s="90" t="s">
        <v>288</v>
      </c>
      <c r="L146" s="92" t="s">
        <v>287</v>
      </c>
      <c r="M146" s="28" t="s">
        <v>69</v>
      </c>
      <c r="N146" s="93" t="s">
        <v>69</v>
      </c>
      <c r="O146" s="93" t="s">
        <v>69</v>
      </c>
      <c r="P146" s="160" t="s">
        <v>74</v>
      </c>
      <c r="Q146" s="160" t="s">
        <v>80</v>
      </c>
      <c r="R146" s="160" t="s">
        <v>80</v>
      </c>
      <c r="S146" s="160" t="s">
        <v>80</v>
      </c>
      <c r="T146" s="160" t="s">
        <v>80</v>
      </c>
      <c r="U146" s="166" t="s">
        <v>80</v>
      </c>
      <c r="V146" s="160" t="s">
        <v>74</v>
      </c>
      <c r="W146" s="177">
        <v>8010</v>
      </c>
      <c r="X146" s="177">
        <v>0</v>
      </c>
      <c r="Y146" s="177">
        <v>0</v>
      </c>
      <c r="Z146" s="177"/>
      <c r="AA146" s="179">
        <v>20000</v>
      </c>
      <c r="AB146" s="76" t="s">
        <v>289</v>
      </c>
      <c r="AC146" s="179">
        <v>0</v>
      </c>
      <c r="AD146" s="76" t="s">
        <v>69</v>
      </c>
      <c r="AE146" s="179">
        <v>0</v>
      </c>
      <c r="AF146" s="183">
        <v>10000</v>
      </c>
      <c r="AG146" s="77" t="s">
        <v>290</v>
      </c>
      <c r="AH146" s="183">
        <v>0</v>
      </c>
      <c r="AI146" s="77" t="s">
        <v>69</v>
      </c>
      <c r="AJ146" s="183">
        <v>0</v>
      </c>
      <c r="AK146" s="187">
        <v>0</v>
      </c>
      <c r="AL146" s="78" t="s">
        <v>69</v>
      </c>
      <c r="AM146" s="187">
        <v>0</v>
      </c>
      <c r="AN146" s="78" t="s">
        <v>69</v>
      </c>
      <c r="AO146" s="187">
        <v>0</v>
      </c>
      <c r="AP146" s="191">
        <v>0</v>
      </c>
      <c r="AQ146" s="94" t="s">
        <v>69</v>
      </c>
      <c r="AR146" s="191">
        <v>0</v>
      </c>
      <c r="AS146" s="108" t="s">
        <v>69</v>
      </c>
      <c r="AT146" s="192">
        <v>0</v>
      </c>
      <c r="AU146" s="193">
        <v>0</v>
      </c>
      <c r="AV146" s="109" t="s">
        <v>69</v>
      </c>
      <c r="AW146" s="193">
        <v>0</v>
      </c>
      <c r="AX146" s="109" t="s">
        <v>69</v>
      </c>
      <c r="AY146" s="177">
        <f t="shared" si="6"/>
        <v>38010</v>
      </c>
      <c r="AZ146" s="177">
        <f t="shared" si="7"/>
        <v>0</v>
      </c>
      <c r="BA146" s="93" t="s">
        <v>74</v>
      </c>
      <c r="BB146" s="177">
        <v>0</v>
      </c>
      <c r="BC146" s="177">
        <v>0</v>
      </c>
      <c r="BD146" s="177">
        <v>0</v>
      </c>
      <c r="BE146" s="177">
        <v>0</v>
      </c>
      <c r="BF146" s="177">
        <v>0</v>
      </c>
      <c r="BG146" s="177">
        <v>0</v>
      </c>
    </row>
    <row r="147" spans="1:59" s="89" customFormat="1" ht="31.5" x14ac:dyDescent="0.25">
      <c r="A147" s="28" t="s">
        <v>63</v>
      </c>
      <c r="B147" s="90">
        <v>4</v>
      </c>
      <c r="C147" s="90">
        <v>1</v>
      </c>
      <c r="D147" s="28" t="s">
        <v>291</v>
      </c>
      <c r="E147" s="91" t="s">
        <v>74</v>
      </c>
      <c r="F147" s="90" t="s">
        <v>66</v>
      </c>
      <c r="G147" s="91" t="s">
        <v>67</v>
      </c>
      <c r="H147" s="28">
        <v>55501</v>
      </c>
      <c r="I147" s="28" t="s">
        <v>259</v>
      </c>
      <c r="J147" s="28" t="s">
        <v>69</v>
      </c>
      <c r="K147" s="90" t="s">
        <v>69</v>
      </c>
      <c r="L147" s="92" t="s">
        <v>69</v>
      </c>
      <c r="M147" s="28" t="s">
        <v>70</v>
      </c>
      <c r="N147" s="93" t="s">
        <v>292</v>
      </c>
      <c r="O147" s="93" t="s">
        <v>293</v>
      </c>
      <c r="P147" s="160" t="s">
        <v>74</v>
      </c>
      <c r="Q147" s="160">
        <v>7</v>
      </c>
      <c r="R147" s="160">
        <v>7</v>
      </c>
      <c r="S147" s="160">
        <v>7</v>
      </c>
      <c r="T147" s="160">
        <v>7</v>
      </c>
      <c r="U147" s="166" t="s">
        <v>80</v>
      </c>
      <c r="V147" s="160" t="s">
        <v>74</v>
      </c>
      <c r="W147" s="177">
        <v>0</v>
      </c>
      <c r="X147" s="177">
        <v>14578.57</v>
      </c>
      <c r="Y147" s="177">
        <v>0</v>
      </c>
      <c r="Z147" s="177">
        <v>7184</v>
      </c>
      <c r="AA147" s="179">
        <v>0</v>
      </c>
      <c r="AB147" s="76" t="s">
        <v>69</v>
      </c>
      <c r="AC147" s="179">
        <v>4500</v>
      </c>
      <c r="AD147" s="76" t="s">
        <v>294</v>
      </c>
      <c r="AE147" s="179">
        <v>0</v>
      </c>
      <c r="AF147" s="183">
        <v>0</v>
      </c>
      <c r="AG147" s="77" t="s">
        <v>69</v>
      </c>
      <c r="AH147" s="183">
        <v>5000</v>
      </c>
      <c r="AI147" s="77" t="s">
        <v>294</v>
      </c>
      <c r="AJ147" s="183">
        <v>0</v>
      </c>
      <c r="AK147" s="187">
        <v>0</v>
      </c>
      <c r="AL147" s="78" t="s">
        <v>69</v>
      </c>
      <c r="AM147" s="187">
        <v>5000</v>
      </c>
      <c r="AN147" s="78" t="s">
        <v>294</v>
      </c>
      <c r="AO147" s="187">
        <v>0</v>
      </c>
      <c r="AP147" s="191">
        <v>0</v>
      </c>
      <c r="AQ147" s="94" t="s">
        <v>69</v>
      </c>
      <c r="AR147" s="191">
        <v>5000</v>
      </c>
      <c r="AS147" s="108" t="s">
        <v>294</v>
      </c>
      <c r="AT147" s="192">
        <v>0</v>
      </c>
      <c r="AU147" s="193">
        <v>0</v>
      </c>
      <c r="AV147" s="109" t="s">
        <v>69</v>
      </c>
      <c r="AW147" s="193">
        <v>0</v>
      </c>
      <c r="AX147" s="109" t="s">
        <v>69</v>
      </c>
      <c r="AY147" s="177">
        <f t="shared" si="6"/>
        <v>0</v>
      </c>
      <c r="AZ147" s="177">
        <f t="shared" si="7"/>
        <v>41262.57</v>
      </c>
      <c r="BA147" s="93" t="s">
        <v>74</v>
      </c>
      <c r="BB147" s="177">
        <v>0</v>
      </c>
      <c r="BC147" s="177">
        <v>0</v>
      </c>
      <c r="BD147" s="177">
        <v>0</v>
      </c>
      <c r="BE147" s="177">
        <v>0</v>
      </c>
      <c r="BF147" s="177">
        <v>0</v>
      </c>
      <c r="BG147" s="177">
        <v>0</v>
      </c>
    </row>
    <row r="148" spans="1:59" s="89" customFormat="1" ht="31.5" x14ac:dyDescent="0.25">
      <c r="A148" s="28" t="s">
        <v>87</v>
      </c>
      <c r="B148" s="90">
        <v>4</v>
      </c>
      <c r="C148" s="90">
        <v>1</v>
      </c>
      <c r="D148" s="28" t="s">
        <v>295</v>
      </c>
      <c r="E148" s="91" t="s">
        <v>74</v>
      </c>
      <c r="F148" s="90" t="s">
        <v>76</v>
      </c>
      <c r="G148" s="91" t="s">
        <v>67</v>
      </c>
      <c r="H148" s="28">
        <v>11401</v>
      </c>
      <c r="I148" s="28" t="s">
        <v>238</v>
      </c>
      <c r="J148" s="28" t="s">
        <v>69</v>
      </c>
      <c r="K148" s="90" t="s">
        <v>69</v>
      </c>
      <c r="L148" s="92" t="s">
        <v>69</v>
      </c>
      <c r="M148" s="28" t="s">
        <v>77</v>
      </c>
      <c r="N148" s="93" t="s">
        <v>296</v>
      </c>
      <c r="O148" s="93" t="s">
        <v>76</v>
      </c>
      <c r="P148" s="160" t="s">
        <v>145</v>
      </c>
      <c r="Q148" s="160">
        <v>3</v>
      </c>
      <c r="R148" s="160" t="s">
        <v>80</v>
      </c>
      <c r="S148" s="160" t="s">
        <v>80</v>
      </c>
      <c r="T148" s="160" t="s">
        <v>80</v>
      </c>
      <c r="U148" s="166" t="s">
        <v>80</v>
      </c>
      <c r="V148" s="160" t="s">
        <v>74</v>
      </c>
      <c r="W148" s="177">
        <v>0</v>
      </c>
      <c r="X148" s="177">
        <v>38914.89</v>
      </c>
      <c r="Y148" s="177">
        <v>0</v>
      </c>
      <c r="Z148" s="177">
        <v>37658.19</v>
      </c>
      <c r="AA148" s="179">
        <v>0</v>
      </c>
      <c r="AB148" s="76" t="s">
        <v>69</v>
      </c>
      <c r="AC148" s="179">
        <v>1500</v>
      </c>
      <c r="AD148" s="76" t="s">
        <v>1510</v>
      </c>
      <c r="AE148" s="179">
        <v>0</v>
      </c>
      <c r="AF148" s="183">
        <v>0</v>
      </c>
      <c r="AG148" s="77" t="s">
        <v>69</v>
      </c>
      <c r="AH148" s="183">
        <v>0</v>
      </c>
      <c r="AI148" s="77" t="s">
        <v>69</v>
      </c>
      <c r="AJ148" s="183">
        <v>0</v>
      </c>
      <c r="AK148" s="187">
        <v>0</v>
      </c>
      <c r="AL148" s="78" t="s">
        <v>69</v>
      </c>
      <c r="AM148" s="187">
        <v>0</v>
      </c>
      <c r="AN148" s="78" t="s">
        <v>69</v>
      </c>
      <c r="AO148" s="187">
        <v>0</v>
      </c>
      <c r="AP148" s="191">
        <v>0</v>
      </c>
      <c r="AQ148" s="94" t="s">
        <v>69</v>
      </c>
      <c r="AR148" s="191">
        <v>0</v>
      </c>
      <c r="AS148" s="108" t="s">
        <v>69</v>
      </c>
      <c r="AT148" s="192">
        <v>0</v>
      </c>
      <c r="AU148" s="193">
        <v>0</v>
      </c>
      <c r="AV148" s="109" t="s">
        <v>69</v>
      </c>
      <c r="AW148" s="193">
        <v>0</v>
      </c>
      <c r="AX148" s="109" t="s">
        <v>69</v>
      </c>
      <c r="AY148" s="177">
        <f t="shared" si="6"/>
        <v>0</v>
      </c>
      <c r="AZ148" s="177">
        <f t="shared" si="7"/>
        <v>78073.08</v>
      </c>
      <c r="BA148" s="93" t="s">
        <v>74</v>
      </c>
      <c r="BB148" s="177">
        <v>0</v>
      </c>
      <c r="BC148" s="177">
        <v>0</v>
      </c>
      <c r="BD148" s="177">
        <v>0</v>
      </c>
      <c r="BE148" s="177">
        <v>0</v>
      </c>
      <c r="BF148" s="177">
        <v>0</v>
      </c>
      <c r="BG148" s="177">
        <v>0</v>
      </c>
    </row>
    <row r="149" spans="1:59" s="89" customFormat="1" ht="47.25" x14ac:dyDescent="0.25">
      <c r="A149" s="28" t="s">
        <v>63</v>
      </c>
      <c r="B149" s="90">
        <v>4</v>
      </c>
      <c r="C149" s="90">
        <v>1</v>
      </c>
      <c r="D149" s="28" t="s">
        <v>297</v>
      </c>
      <c r="E149" s="91" t="s">
        <v>83</v>
      </c>
      <c r="F149" s="90" t="s">
        <v>66</v>
      </c>
      <c r="G149" s="91" t="s">
        <v>67</v>
      </c>
      <c r="H149" s="28">
        <v>42401</v>
      </c>
      <c r="I149" s="28" t="s">
        <v>298</v>
      </c>
      <c r="J149" s="28" t="s">
        <v>69</v>
      </c>
      <c r="K149" s="90" t="s">
        <v>69</v>
      </c>
      <c r="L149" s="92" t="s">
        <v>69</v>
      </c>
      <c r="M149" s="28" t="s">
        <v>70</v>
      </c>
      <c r="N149" s="93" t="s">
        <v>299</v>
      </c>
      <c r="O149" s="93" t="s">
        <v>300</v>
      </c>
      <c r="P149" s="160" t="s">
        <v>145</v>
      </c>
      <c r="Q149" s="160">
        <v>6</v>
      </c>
      <c r="R149" s="160">
        <v>6</v>
      </c>
      <c r="S149" s="160">
        <v>6</v>
      </c>
      <c r="T149" s="160">
        <v>6</v>
      </c>
      <c r="U149" s="166" t="s">
        <v>80</v>
      </c>
      <c r="V149" s="160" t="s">
        <v>74</v>
      </c>
      <c r="W149" s="177">
        <v>0</v>
      </c>
      <c r="X149" s="177">
        <v>0</v>
      </c>
      <c r="Y149" s="177">
        <v>0</v>
      </c>
      <c r="Z149" s="177">
        <v>1000</v>
      </c>
      <c r="AA149" s="179">
        <v>0</v>
      </c>
      <c r="AB149" s="76" t="s">
        <v>69</v>
      </c>
      <c r="AC149" s="179">
        <v>800</v>
      </c>
      <c r="AD149" s="76" t="s">
        <v>301</v>
      </c>
      <c r="AE149" s="179">
        <v>0</v>
      </c>
      <c r="AF149" s="183">
        <v>0</v>
      </c>
      <c r="AG149" s="77" t="s">
        <v>69</v>
      </c>
      <c r="AH149" s="183">
        <v>800</v>
      </c>
      <c r="AI149" s="77" t="s">
        <v>301</v>
      </c>
      <c r="AJ149" s="183">
        <v>0</v>
      </c>
      <c r="AK149" s="187">
        <v>0</v>
      </c>
      <c r="AL149" s="78" t="s">
        <v>69</v>
      </c>
      <c r="AM149" s="187">
        <v>800</v>
      </c>
      <c r="AN149" s="78" t="s">
        <v>301</v>
      </c>
      <c r="AO149" s="187">
        <v>0</v>
      </c>
      <c r="AP149" s="191">
        <v>0</v>
      </c>
      <c r="AQ149" s="94" t="s">
        <v>69</v>
      </c>
      <c r="AR149" s="191">
        <v>800</v>
      </c>
      <c r="AS149" s="108" t="s">
        <v>301</v>
      </c>
      <c r="AT149" s="192">
        <v>0</v>
      </c>
      <c r="AU149" s="193">
        <v>0</v>
      </c>
      <c r="AV149" s="109" t="s">
        <v>69</v>
      </c>
      <c r="AW149" s="193">
        <v>0</v>
      </c>
      <c r="AX149" s="109" t="s">
        <v>69</v>
      </c>
      <c r="AY149" s="177">
        <f t="shared" si="6"/>
        <v>0</v>
      </c>
      <c r="AZ149" s="177">
        <f t="shared" si="7"/>
        <v>4200</v>
      </c>
      <c r="BA149" s="93" t="s">
        <v>74</v>
      </c>
      <c r="BB149" s="177">
        <v>0</v>
      </c>
      <c r="BC149" s="177">
        <v>0</v>
      </c>
      <c r="BD149" s="177">
        <v>0</v>
      </c>
      <c r="BE149" s="177">
        <v>0</v>
      </c>
      <c r="BF149" s="177">
        <v>0</v>
      </c>
      <c r="BG149" s="177">
        <v>0</v>
      </c>
    </row>
    <row r="150" spans="1:59" s="89" customFormat="1" ht="47.25" x14ac:dyDescent="0.25">
      <c r="A150" s="28" t="s">
        <v>63</v>
      </c>
      <c r="B150" s="90">
        <v>4</v>
      </c>
      <c r="C150" s="90">
        <v>1</v>
      </c>
      <c r="D150" s="28" t="s">
        <v>302</v>
      </c>
      <c r="E150" s="91" t="s">
        <v>65</v>
      </c>
      <c r="F150" s="90" t="s">
        <v>79</v>
      </c>
      <c r="G150" s="91" t="s">
        <v>67</v>
      </c>
      <c r="H150" s="28">
        <v>42401</v>
      </c>
      <c r="I150" s="28" t="s">
        <v>298</v>
      </c>
      <c r="J150" s="28" t="s">
        <v>69</v>
      </c>
      <c r="K150" s="90" t="s">
        <v>69</v>
      </c>
      <c r="L150" s="92" t="s">
        <v>69</v>
      </c>
      <c r="M150" s="28" t="s">
        <v>77</v>
      </c>
      <c r="N150" s="93" t="s">
        <v>303</v>
      </c>
      <c r="O150" s="93" t="s">
        <v>304</v>
      </c>
      <c r="P150" s="160" t="s">
        <v>145</v>
      </c>
      <c r="Q150" s="160">
        <v>6</v>
      </c>
      <c r="R150" s="160">
        <v>6</v>
      </c>
      <c r="S150" s="160">
        <v>6</v>
      </c>
      <c r="T150" s="160">
        <v>6</v>
      </c>
      <c r="U150" s="166" t="s">
        <v>80</v>
      </c>
      <c r="V150" s="160" t="s">
        <v>74</v>
      </c>
      <c r="W150" s="177">
        <v>0</v>
      </c>
      <c r="X150" s="177">
        <v>7558.51</v>
      </c>
      <c r="Y150" s="177">
        <v>0</v>
      </c>
      <c r="Z150" s="177">
        <v>1000</v>
      </c>
      <c r="AA150" s="179">
        <v>0</v>
      </c>
      <c r="AB150" s="76" t="s">
        <v>69</v>
      </c>
      <c r="AC150" s="179">
        <v>500</v>
      </c>
      <c r="AD150" s="76" t="s">
        <v>1533</v>
      </c>
      <c r="AE150" s="179">
        <v>0</v>
      </c>
      <c r="AF150" s="183">
        <v>0</v>
      </c>
      <c r="AG150" s="77" t="s">
        <v>69</v>
      </c>
      <c r="AH150" s="183">
        <v>500</v>
      </c>
      <c r="AI150" s="77" t="s">
        <v>301</v>
      </c>
      <c r="AJ150" s="183">
        <v>0</v>
      </c>
      <c r="AK150" s="187">
        <v>0</v>
      </c>
      <c r="AL150" s="78" t="s">
        <v>69</v>
      </c>
      <c r="AM150" s="187">
        <v>500</v>
      </c>
      <c r="AN150" s="78" t="s">
        <v>301</v>
      </c>
      <c r="AO150" s="187">
        <v>0</v>
      </c>
      <c r="AP150" s="191">
        <v>0</v>
      </c>
      <c r="AQ150" s="94" t="s">
        <v>69</v>
      </c>
      <c r="AR150" s="191">
        <v>500</v>
      </c>
      <c r="AS150" s="108" t="s">
        <v>301</v>
      </c>
      <c r="AT150" s="192">
        <v>0</v>
      </c>
      <c r="AU150" s="193">
        <v>0</v>
      </c>
      <c r="AV150" s="109" t="s">
        <v>69</v>
      </c>
      <c r="AW150" s="193">
        <v>0</v>
      </c>
      <c r="AX150" s="109" t="s">
        <v>69</v>
      </c>
      <c r="AY150" s="177">
        <f t="shared" si="6"/>
        <v>0</v>
      </c>
      <c r="AZ150" s="177">
        <f t="shared" si="7"/>
        <v>10558.51</v>
      </c>
      <c r="BA150" s="93" t="s">
        <v>74</v>
      </c>
      <c r="BB150" s="177">
        <v>0</v>
      </c>
      <c r="BC150" s="177">
        <v>0</v>
      </c>
      <c r="BD150" s="177">
        <v>0</v>
      </c>
      <c r="BE150" s="177">
        <v>0</v>
      </c>
      <c r="BF150" s="177">
        <v>0</v>
      </c>
      <c r="BG150" s="177">
        <v>0</v>
      </c>
    </row>
    <row r="151" spans="1:59" s="89" customFormat="1" ht="78.75" x14ac:dyDescent="0.25">
      <c r="A151" s="28" t="s">
        <v>63</v>
      </c>
      <c r="B151" s="90">
        <v>4</v>
      </c>
      <c r="C151" s="90">
        <v>1</v>
      </c>
      <c r="D151" s="28" t="s">
        <v>305</v>
      </c>
      <c r="E151" s="91" t="s">
        <v>65</v>
      </c>
      <c r="F151" s="90" t="s">
        <v>66</v>
      </c>
      <c r="G151" s="91" t="s">
        <v>67</v>
      </c>
      <c r="H151" s="28">
        <v>42403</v>
      </c>
      <c r="I151" s="28" t="s">
        <v>306</v>
      </c>
      <c r="J151" s="28" t="s">
        <v>69</v>
      </c>
      <c r="K151" s="90" t="s">
        <v>69</v>
      </c>
      <c r="L151" s="92" t="s">
        <v>69</v>
      </c>
      <c r="M151" s="28" t="s">
        <v>70</v>
      </c>
      <c r="N151" s="93" t="s">
        <v>307</v>
      </c>
      <c r="O151" s="93" t="s">
        <v>308</v>
      </c>
      <c r="P151" s="160" t="s">
        <v>145</v>
      </c>
      <c r="Q151" s="160">
        <v>6</v>
      </c>
      <c r="R151" s="160">
        <v>6</v>
      </c>
      <c r="S151" s="160">
        <v>6</v>
      </c>
      <c r="T151" s="160">
        <v>6</v>
      </c>
      <c r="U151" s="166" t="s">
        <v>80</v>
      </c>
      <c r="V151" s="160" t="s">
        <v>74</v>
      </c>
      <c r="W151" s="177">
        <v>0</v>
      </c>
      <c r="X151" s="177">
        <v>9111.91</v>
      </c>
      <c r="Y151" s="177">
        <v>0</v>
      </c>
      <c r="Z151" s="177">
        <v>1500</v>
      </c>
      <c r="AA151" s="179">
        <v>0</v>
      </c>
      <c r="AB151" s="76" t="s">
        <v>69</v>
      </c>
      <c r="AC151" s="179">
        <v>6000</v>
      </c>
      <c r="AD151" s="76" t="s">
        <v>309</v>
      </c>
      <c r="AE151" s="179">
        <v>0</v>
      </c>
      <c r="AF151" s="183">
        <v>0</v>
      </c>
      <c r="AG151" s="77" t="s">
        <v>69</v>
      </c>
      <c r="AH151" s="183">
        <v>800</v>
      </c>
      <c r="AI151" s="77" t="s">
        <v>301</v>
      </c>
      <c r="AJ151" s="183">
        <v>0</v>
      </c>
      <c r="AK151" s="187">
        <v>0</v>
      </c>
      <c r="AL151" s="78" t="s">
        <v>69</v>
      </c>
      <c r="AM151" s="187">
        <v>800</v>
      </c>
      <c r="AN151" s="78" t="s">
        <v>301</v>
      </c>
      <c r="AO151" s="187">
        <v>0</v>
      </c>
      <c r="AP151" s="191">
        <v>0</v>
      </c>
      <c r="AQ151" s="94" t="s">
        <v>69</v>
      </c>
      <c r="AR151" s="191">
        <v>800</v>
      </c>
      <c r="AS151" s="108" t="s">
        <v>301</v>
      </c>
      <c r="AT151" s="192">
        <v>0</v>
      </c>
      <c r="AU151" s="193">
        <v>0</v>
      </c>
      <c r="AV151" s="109" t="s">
        <v>69</v>
      </c>
      <c r="AW151" s="193">
        <v>0</v>
      </c>
      <c r="AX151" s="109" t="s">
        <v>69</v>
      </c>
      <c r="AY151" s="177">
        <f t="shared" si="6"/>
        <v>0</v>
      </c>
      <c r="AZ151" s="177">
        <f t="shared" si="7"/>
        <v>19011.91</v>
      </c>
      <c r="BA151" s="93" t="s">
        <v>74</v>
      </c>
      <c r="BB151" s="177">
        <v>0</v>
      </c>
      <c r="BC151" s="177">
        <v>0</v>
      </c>
      <c r="BD151" s="177">
        <v>0</v>
      </c>
      <c r="BE151" s="177">
        <v>0</v>
      </c>
      <c r="BF151" s="177">
        <v>0</v>
      </c>
      <c r="BG151" s="177">
        <v>0</v>
      </c>
    </row>
    <row r="152" spans="1:59" s="89" customFormat="1" ht="63" x14ac:dyDescent="0.25">
      <c r="A152" s="28" t="s">
        <v>63</v>
      </c>
      <c r="B152" s="90">
        <v>4</v>
      </c>
      <c r="C152" s="90">
        <v>1</v>
      </c>
      <c r="D152" s="28" t="s">
        <v>310</v>
      </c>
      <c r="E152" s="91" t="s">
        <v>65</v>
      </c>
      <c r="F152" s="90" t="s">
        <v>76</v>
      </c>
      <c r="G152" s="91" t="s">
        <v>67</v>
      </c>
      <c r="H152" s="28">
        <v>42403</v>
      </c>
      <c r="I152" s="28" t="s">
        <v>306</v>
      </c>
      <c r="J152" s="28" t="s">
        <v>69</v>
      </c>
      <c r="K152" s="90" t="s">
        <v>69</v>
      </c>
      <c r="L152" s="92" t="s">
        <v>69</v>
      </c>
      <c r="M152" s="28" t="s">
        <v>77</v>
      </c>
      <c r="N152" s="93" t="s">
        <v>311</v>
      </c>
      <c r="O152" s="93" t="s">
        <v>312</v>
      </c>
      <c r="P152" s="160" t="s">
        <v>145</v>
      </c>
      <c r="Q152" s="160">
        <v>6</v>
      </c>
      <c r="R152" s="160">
        <v>6</v>
      </c>
      <c r="S152" s="160">
        <v>6</v>
      </c>
      <c r="T152" s="160">
        <v>6</v>
      </c>
      <c r="U152" s="166" t="s">
        <v>80</v>
      </c>
      <c r="V152" s="160" t="s">
        <v>74</v>
      </c>
      <c r="W152" s="177">
        <v>0</v>
      </c>
      <c r="X152" s="177">
        <v>17237.39</v>
      </c>
      <c r="Y152" s="177">
        <v>0</v>
      </c>
      <c r="Z152" s="177">
        <v>2000</v>
      </c>
      <c r="AA152" s="179">
        <v>0</v>
      </c>
      <c r="AB152" s="76" t="s">
        <v>69</v>
      </c>
      <c r="AC152" s="179">
        <v>1100</v>
      </c>
      <c r="AD152" s="76" t="s">
        <v>1534</v>
      </c>
      <c r="AE152" s="179">
        <v>0</v>
      </c>
      <c r="AF152" s="183">
        <v>0</v>
      </c>
      <c r="AG152" s="77" t="s">
        <v>69</v>
      </c>
      <c r="AH152" s="183">
        <v>1000</v>
      </c>
      <c r="AI152" s="77" t="s">
        <v>301</v>
      </c>
      <c r="AJ152" s="183">
        <v>0</v>
      </c>
      <c r="AK152" s="187">
        <v>0</v>
      </c>
      <c r="AL152" s="78" t="s">
        <v>69</v>
      </c>
      <c r="AM152" s="187">
        <v>18600</v>
      </c>
      <c r="AN152" s="78" t="s">
        <v>1535</v>
      </c>
      <c r="AO152" s="187">
        <v>0</v>
      </c>
      <c r="AP152" s="191">
        <v>0</v>
      </c>
      <c r="AQ152" s="94" t="s">
        <v>69</v>
      </c>
      <c r="AR152" s="191">
        <v>1000</v>
      </c>
      <c r="AS152" s="108" t="s">
        <v>301</v>
      </c>
      <c r="AT152" s="192">
        <v>0</v>
      </c>
      <c r="AU152" s="193">
        <v>0</v>
      </c>
      <c r="AV152" s="109" t="s">
        <v>69</v>
      </c>
      <c r="AW152" s="193">
        <v>0</v>
      </c>
      <c r="AX152" s="109" t="s">
        <v>69</v>
      </c>
      <c r="AY152" s="177">
        <f t="shared" si="6"/>
        <v>0</v>
      </c>
      <c r="AZ152" s="177">
        <f t="shared" si="7"/>
        <v>40937.39</v>
      </c>
      <c r="BA152" s="93" t="s">
        <v>74</v>
      </c>
      <c r="BB152" s="177">
        <v>0</v>
      </c>
      <c r="BC152" s="177">
        <v>0</v>
      </c>
      <c r="BD152" s="177">
        <v>0</v>
      </c>
      <c r="BE152" s="177">
        <v>0</v>
      </c>
      <c r="BF152" s="177">
        <v>0</v>
      </c>
      <c r="BG152" s="177">
        <v>0</v>
      </c>
    </row>
    <row r="153" spans="1:59" s="89" customFormat="1" ht="47.25" x14ac:dyDescent="0.25">
      <c r="A153" s="28" t="s">
        <v>63</v>
      </c>
      <c r="B153" s="90">
        <v>4</v>
      </c>
      <c r="C153" s="90">
        <v>1</v>
      </c>
      <c r="D153" s="28" t="s">
        <v>313</v>
      </c>
      <c r="E153" s="91" t="s">
        <v>83</v>
      </c>
      <c r="F153" s="90" t="s">
        <v>66</v>
      </c>
      <c r="G153" s="91" t="s">
        <v>67</v>
      </c>
      <c r="H153" s="28">
        <v>42406</v>
      </c>
      <c r="I153" s="28" t="s">
        <v>314</v>
      </c>
      <c r="J153" s="28" t="s">
        <v>69</v>
      </c>
      <c r="K153" s="90" t="s">
        <v>69</v>
      </c>
      <c r="L153" s="92" t="s">
        <v>69</v>
      </c>
      <c r="M153" s="28" t="s">
        <v>70</v>
      </c>
      <c r="N153" s="93" t="s">
        <v>315</v>
      </c>
      <c r="O153" s="93" t="s">
        <v>316</v>
      </c>
      <c r="P153" s="160" t="s">
        <v>145</v>
      </c>
      <c r="Q153" s="160">
        <v>6</v>
      </c>
      <c r="R153" s="160">
        <v>6</v>
      </c>
      <c r="S153" s="160">
        <v>6</v>
      </c>
      <c r="T153" s="160">
        <v>6</v>
      </c>
      <c r="U153" s="166" t="s">
        <v>80</v>
      </c>
      <c r="V153" s="160" t="s">
        <v>74</v>
      </c>
      <c r="W153" s="177">
        <v>0</v>
      </c>
      <c r="X153" s="177">
        <v>3236.07</v>
      </c>
      <c r="Y153" s="177">
        <v>0</v>
      </c>
      <c r="Z153" s="177">
        <v>1500</v>
      </c>
      <c r="AA153" s="179">
        <v>0</v>
      </c>
      <c r="AB153" s="76" t="s">
        <v>69</v>
      </c>
      <c r="AC153" s="179">
        <v>1000</v>
      </c>
      <c r="AD153" s="76" t="s">
        <v>301</v>
      </c>
      <c r="AE153" s="179">
        <v>0</v>
      </c>
      <c r="AF153" s="183">
        <v>0</v>
      </c>
      <c r="AG153" s="77" t="s">
        <v>69</v>
      </c>
      <c r="AH153" s="183">
        <v>1000</v>
      </c>
      <c r="AI153" s="77" t="s">
        <v>301</v>
      </c>
      <c r="AJ153" s="183">
        <v>0</v>
      </c>
      <c r="AK153" s="187">
        <v>0</v>
      </c>
      <c r="AL153" s="78" t="s">
        <v>69</v>
      </c>
      <c r="AM153" s="187">
        <v>1000</v>
      </c>
      <c r="AN153" s="78" t="s">
        <v>301</v>
      </c>
      <c r="AO153" s="187">
        <v>0</v>
      </c>
      <c r="AP153" s="191">
        <v>0</v>
      </c>
      <c r="AQ153" s="94" t="s">
        <v>69</v>
      </c>
      <c r="AR153" s="191">
        <v>1000</v>
      </c>
      <c r="AS153" s="108" t="s">
        <v>301</v>
      </c>
      <c r="AT153" s="192">
        <v>0</v>
      </c>
      <c r="AU153" s="193">
        <v>0</v>
      </c>
      <c r="AV153" s="109" t="s">
        <v>69</v>
      </c>
      <c r="AW153" s="193">
        <v>0</v>
      </c>
      <c r="AX153" s="109" t="s">
        <v>69</v>
      </c>
      <c r="AY153" s="177">
        <f t="shared" si="6"/>
        <v>0</v>
      </c>
      <c r="AZ153" s="177">
        <f t="shared" si="7"/>
        <v>8736.07</v>
      </c>
      <c r="BA153" s="93" t="s">
        <v>74</v>
      </c>
      <c r="BB153" s="177">
        <v>0</v>
      </c>
      <c r="BC153" s="177">
        <v>0</v>
      </c>
      <c r="BD153" s="177">
        <v>0</v>
      </c>
      <c r="BE153" s="177">
        <v>0</v>
      </c>
      <c r="BF153" s="177">
        <v>0</v>
      </c>
      <c r="BG153" s="177">
        <v>0</v>
      </c>
    </row>
    <row r="154" spans="1:59" s="89" customFormat="1" ht="63" x14ac:dyDescent="0.25">
      <c r="A154" s="28" t="s">
        <v>63</v>
      </c>
      <c r="B154" s="90">
        <v>4</v>
      </c>
      <c r="C154" s="90">
        <v>1</v>
      </c>
      <c r="D154" s="28" t="s">
        <v>317</v>
      </c>
      <c r="E154" s="91" t="s">
        <v>65</v>
      </c>
      <c r="F154" s="90" t="s">
        <v>76</v>
      </c>
      <c r="G154" s="91" t="s">
        <v>67</v>
      </c>
      <c r="H154" s="28">
        <v>42406</v>
      </c>
      <c r="I154" s="28" t="s">
        <v>314</v>
      </c>
      <c r="J154" s="28" t="s">
        <v>69</v>
      </c>
      <c r="K154" s="90" t="s">
        <v>69</v>
      </c>
      <c r="L154" s="92" t="s">
        <v>69</v>
      </c>
      <c r="M154" s="28" t="s">
        <v>77</v>
      </c>
      <c r="N154" s="93" t="s">
        <v>318</v>
      </c>
      <c r="O154" s="93" t="s">
        <v>319</v>
      </c>
      <c r="P154" s="160" t="s">
        <v>145</v>
      </c>
      <c r="Q154" s="160">
        <v>6</v>
      </c>
      <c r="R154" s="160">
        <v>6</v>
      </c>
      <c r="S154" s="160">
        <v>6</v>
      </c>
      <c r="T154" s="160">
        <v>6</v>
      </c>
      <c r="U154" s="166" t="s">
        <v>80</v>
      </c>
      <c r="V154" s="160" t="s">
        <v>74</v>
      </c>
      <c r="W154" s="177">
        <v>0</v>
      </c>
      <c r="X154" s="177">
        <v>2545.0700000000002</v>
      </c>
      <c r="Y154" s="177">
        <v>0</v>
      </c>
      <c r="Z154" s="177">
        <v>2000</v>
      </c>
      <c r="AA154" s="179">
        <v>0</v>
      </c>
      <c r="AB154" s="76" t="s">
        <v>69</v>
      </c>
      <c r="AC154" s="179">
        <v>5000</v>
      </c>
      <c r="AD154" s="76" t="s">
        <v>320</v>
      </c>
      <c r="AE154" s="179">
        <v>0</v>
      </c>
      <c r="AF154" s="183">
        <v>0</v>
      </c>
      <c r="AG154" s="77" t="s">
        <v>69</v>
      </c>
      <c r="AH154" s="183">
        <v>1500</v>
      </c>
      <c r="AI154" s="77" t="s">
        <v>301</v>
      </c>
      <c r="AJ154" s="183">
        <v>0</v>
      </c>
      <c r="AK154" s="187">
        <v>0</v>
      </c>
      <c r="AL154" s="78" t="s">
        <v>69</v>
      </c>
      <c r="AM154" s="187">
        <v>1500</v>
      </c>
      <c r="AN154" s="78" t="s">
        <v>301</v>
      </c>
      <c r="AO154" s="187">
        <v>0</v>
      </c>
      <c r="AP154" s="191">
        <v>0</v>
      </c>
      <c r="AQ154" s="94" t="s">
        <v>69</v>
      </c>
      <c r="AR154" s="191">
        <v>1500</v>
      </c>
      <c r="AS154" s="108" t="s">
        <v>301</v>
      </c>
      <c r="AT154" s="192">
        <v>0</v>
      </c>
      <c r="AU154" s="193">
        <v>0</v>
      </c>
      <c r="AV154" s="109" t="s">
        <v>69</v>
      </c>
      <c r="AW154" s="193">
        <v>0</v>
      </c>
      <c r="AX154" s="109" t="s">
        <v>69</v>
      </c>
      <c r="AY154" s="177">
        <f t="shared" si="6"/>
        <v>0</v>
      </c>
      <c r="AZ154" s="177">
        <f t="shared" si="7"/>
        <v>14045.07</v>
      </c>
      <c r="BA154" s="93" t="s">
        <v>74</v>
      </c>
      <c r="BB154" s="177">
        <v>0</v>
      </c>
      <c r="BC154" s="177">
        <v>0</v>
      </c>
      <c r="BD154" s="177">
        <v>0</v>
      </c>
      <c r="BE154" s="177">
        <v>0</v>
      </c>
      <c r="BF154" s="177">
        <v>0</v>
      </c>
      <c r="BG154" s="177">
        <v>0</v>
      </c>
    </row>
    <row r="155" spans="1:59" s="89" customFormat="1" ht="47.25" x14ac:dyDescent="0.25">
      <c r="A155" s="28" t="s">
        <v>63</v>
      </c>
      <c r="B155" s="90">
        <v>4</v>
      </c>
      <c r="C155" s="90">
        <v>1</v>
      </c>
      <c r="D155" s="28" t="s">
        <v>321</v>
      </c>
      <c r="E155" s="91" t="s">
        <v>145</v>
      </c>
      <c r="F155" s="90" t="s">
        <v>66</v>
      </c>
      <c r="G155" s="91" t="s">
        <v>67</v>
      </c>
      <c r="H155" s="28">
        <v>42407</v>
      </c>
      <c r="I155" s="28" t="s">
        <v>322</v>
      </c>
      <c r="J155" s="28" t="s">
        <v>69</v>
      </c>
      <c r="K155" s="90" t="s">
        <v>69</v>
      </c>
      <c r="L155" s="92" t="s">
        <v>69</v>
      </c>
      <c r="M155" s="28" t="s">
        <v>70</v>
      </c>
      <c r="N155" s="93" t="s">
        <v>323</v>
      </c>
      <c r="O155" s="93" t="s">
        <v>324</v>
      </c>
      <c r="P155" s="160" t="s">
        <v>145</v>
      </c>
      <c r="Q155" s="160">
        <v>6</v>
      </c>
      <c r="R155" s="160">
        <v>6</v>
      </c>
      <c r="S155" s="160">
        <v>6</v>
      </c>
      <c r="T155" s="160">
        <v>6</v>
      </c>
      <c r="U155" s="166" t="s">
        <v>80</v>
      </c>
      <c r="V155" s="160" t="s">
        <v>74</v>
      </c>
      <c r="W155" s="177">
        <v>0</v>
      </c>
      <c r="X155" s="177">
        <v>1248.68</v>
      </c>
      <c r="Y155" s="177">
        <v>0</v>
      </c>
      <c r="Z155" s="177">
        <v>11422.98</v>
      </c>
      <c r="AA155" s="179">
        <v>0</v>
      </c>
      <c r="AB155" s="76" t="s">
        <v>69</v>
      </c>
      <c r="AC155" s="179">
        <v>7000</v>
      </c>
      <c r="AD155" s="76" t="s">
        <v>325</v>
      </c>
      <c r="AE155" s="179">
        <v>0</v>
      </c>
      <c r="AF155" s="183">
        <v>0</v>
      </c>
      <c r="AG155" s="77" t="s">
        <v>69</v>
      </c>
      <c r="AH155" s="183">
        <v>1500</v>
      </c>
      <c r="AI155" s="77" t="s">
        <v>301</v>
      </c>
      <c r="AJ155" s="183">
        <v>0</v>
      </c>
      <c r="AK155" s="187">
        <v>0</v>
      </c>
      <c r="AL155" s="78" t="s">
        <v>69</v>
      </c>
      <c r="AM155" s="187">
        <v>1500</v>
      </c>
      <c r="AN155" s="78" t="s">
        <v>301</v>
      </c>
      <c r="AO155" s="187">
        <v>0</v>
      </c>
      <c r="AP155" s="191">
        <v>0</v>
      </c>
      <c r="AQ155" s="94" t="s">
        <v>69</v>
      </c>
      <c r="AR155" s="191">
        <v>1500</v>
      </c>
      <c r="AS155" s="108" t="s">
        <v>301</v>
      </c>
      <c r="AT155" s="192">
        <v>0</v>
      </c>
      <c r="AU155" s="193">
        <v>0</v>
      </c>
      <c r="AV155" s="109" t="s">
        <v>69</v>
      </c>
      <c r="AW155" s="193">
        <v>0</v>
      </c>
      <c r="AX155" s="109" t="s">
        <v>69</v>
      </c>
      <c r="AY155" s="177">
        <f t="shared" si="6"/>
        <v>0</v>
      </c>
      <c r="AZ155" s="177">
        <f t="shared" si="7"/>
        <v>24171.66</v>
      </c>
      <c r="BA155" s="93" t="s">
        <v>74</v>
      </c>
      <c r="BB155" s="177">
        <v>0</v>
      </c>
      <c r="BC155" s="177">
        <v>0</v>
      </c>
      <c r="BD155" s="177">
        <v>0</v>
      </c>
      <c r="BE155" s="177">
        <v>0</v>
      </c>
      <c r="BF155" s="177">
        <v>0</v>
      </c>
      <c r="BG155" s="177">
        <v>0</v>
      </c>
    </row>
    <row r="156" spans="1:59" s="89" customFormat="1" ht="47.25" x14ac:dyDescent="0.25">
      <c r="A156" s="28" t="s">
        <v>63</v>
      </c>
      <c r="B156" s="90">
        <v>4</v>
      </c>
      <c r="C156" s="90">
        <v>1</v>
      </c>
      <c r="D156" s="28" t="s">
        <v>326</v>
      </c>
      <c r="E156" s="91" t="s">
        <v>145</v>
      </c>
      <c r="F156" s="90" t="s">
        <v>76</v>
      </c>
      <c r="G156" s="91" t="s">
        <v>67</v>
      </c>
      <c r="H156" s="28">
        <v>42407</v>
      </c>
      <c r="I156" s="28" t="s">
        <v>322</v>
      </c>
      <c r="J156" s="28" t="s">
        <v>69</v>
      </c>
      <c r="K156" s="90" t="s">
        <v>69</v>
      </c>
      <c r="L156" s="92" t="s">
        <v>69</v>
      </c>
      <c r="M156" s="28" t="s">
        <v>77</v>
      </c>
      <c r="N156" s="93" t="s">
        <v>327</v>
      </c>
      <c r="O156" s="93" t="s">
        <v>328</v>
      </c>
      <c r="P156" s="160" t="s">
        <v>145</v>
      </c>
      <c r="Q156" s="160">
        <v>6</v>
      </c>
      <c r="R156" s="160">
        <v>6</v>
      </c>
      <c r="S156" s="160">
        <v>6</v>
      </c>
      <c r="T156" s="160">
        <v>6</v>
      </c>
      <c r="U156" s="166" t="s">
        <v>80</v>
      </c>
      <c r="V156" s="160" t="s">
        <v>74</v>
      </c>
      <c r="W156" s="177">
        <v>0</v>
      </c>
      <c r="X156" s="177">
        <v>3415.24</v>
      </c>
      <c r="Y156" s="177">
        <v>0</v>
      </c>
      <c r="Z156" s="177">
        <v>14772.37</v>
      </c>
      <c r="AA156" s="179">
        <v>0</v>
      </c>
      <c r="AB156" s="76" t="s">
        <v>69</v>
      </c>
      <c r="AC156" s="179">
        <v>5000</v>
      </c>
      <c r="AD156" s="76" t="s">
        <v>329</v>
      </c>
      <c r="AE156" s="179">
        <v>0</v>
      </c>
      <c r="AF156" s="183">
        <v>0</v>
      </c>
      <c r="AG156" s="77" t="s">
        <v>69</v>
      </c>
      <c r="AH156" s="183">
        <v>2000</v>
      </c>
      <c r="AI156" s="77" t="s">
        <v>301</v>
      </c>
      <c r="AJ156" s="183">
        <v>0</v>
      </c>
      <c r="AK156" s="187">
        <v>0</v>
      </c>
      <c r="AL156" s="78" t="s">
        <v>69</v>
      </c>
      <c r="AM156" s="187">
        <v>2000</v>
      </c>
      <c r="AN156" s="78" t="s">
        <v>301</v>
      </c>
      <c r="AO156" s="187">
        <v>0</v>
      </c>
      <c r="AP156" s="191">
        <v>0</v>
      </c>
      <c r="AQ156" s="94" t="s">
        <v>69</v>
      </c>
      <c r="AR156" s="191">
        <v>2000</v>
      </c>
      <c r="AS156" s="108" t="s">
        <v>301</v>
      </c>
      <c r="AT156" s="192">
        <v>0</v>
      </c>
      <c r="AU156" s="193">
        <v>0</v>
      </c>
      <c r="AV156" s="109" t="s">
        <v>69</v>
      </c>
      <c r="AW156" s="193">
        <v>0</v>
      </c>
      <c r="AX156" s="109" t="s">
        <v>69</v>
      </c>
      <c r="AY156" s="177">
        <f t="shared" si="6"/>
        <v>0</v>
      </c>
      <c r="AZ156" s="177">
        <f t="shared" si="7"/>
        <v>29187.61</v>
      </c>
      <c r="BA156" s="93" t="s">
        <v>74</v>
      </c>
      <c r="BB156" s="177">
        <v>0</v>
      </c>
      <c r="BC156" s="177">
        <v>0</v>
      </c>
      <c r="BD156" s="177">
        <v>0</v>
      </c>
      <c r="BE156" s="177">
        <v>0</v>
      </c>
      <c r="BF156" s="177">
        <v>0</v>
      </c>
      <c r="BG156" s="177">
        <v>0</v>
      </c>
    </row>
    <row r="157" spans="1:59" s="89" customFormat="1" ht="31.5" x14ac:dyDescent="0.25">
      <c r="A157" s="28" t="s">
        <v>63</v>
      </c>
      <c r="B157" s="90">
        <v>4</v>
      </c>
      <c r="C157" s="90">
        <v>1</v>
      </c>
      <c r="D157" s="28" t="s">
        <v>330</v>
      </c>
      <c r="E157" s="91" t="s">
        <v>145</v>
      </c>
      <c r="F157" s="90" t="s">
        <v>66</v>
      </c>
      <c r="G157" s="91" t="s">
        <v>67</v>
      </c>
      <c r="H157" s="28">
        <v>42408</v>
      </c>
      <c r="I157" s="28" t="s">
        <v>331</v>
      </c>
      <c r="J157" s="28" t="s">
        <v>69</v>
      </c>
      <c r="K157" s="90" t="s">
        <v>69</v>
      </c>
      <c r="L157" s="92" t="s">
        <v>69</v>
      </c>
      <c r="M157" s="28" t="s">
        <v>70</v>
      </c>
      <c r="N157" s="93" t="s">
        <v>332</v>
      </c>
      <c r="O157" s="93" t="s">
        <v>333</v>
      </c>
      <c r="P157" s="160" t="s">
        <v>145</v>
      </c>
      <c r="Q157" s="160">
        <v>6</v>
      </c>
      <c r="R157" s="160">
        <v>6</v>
      </c>
      <c r="S157" s="160">
        <v>6</v>
      </c>
      <c r="T157" s="160">
        <v>6</v>
      </c>
      <c r="U157" s="166" t="s">
        <v>80</v>
      </c>
      <c r="V157" s="160" t="s">
        <v>74</v>
      </c>
      <c r="W157" s="177">
        <v>0</v>
      </c>
      <c r="X157" s="177">
        <v>863.23</v>
      </c>
      <c r="Y157" s="177">
        <v>0</v>
      </c>
      <c r="Z157" s="177">
        <v>0</v>
      </c>
      <c r="AA157" s="179">
        <v>0</v>
      </c>
      <c r="AB157" s="76" t="s">
        <v>69</v>
      </c>
      <c r="AC157" s="179">
        <v>2500</v>
      </c>
      <c r="AD157" s="76" t="s">
        <v>334</v>
      </c>
      <c r="AE157" s="179">
        <v>0</v>
      </c>
      <c r="AF157" s="183">
        <v>0</v>
      </c>
      <c r="AG157" s="77" t="s">
        <v>69</v>
      </c>
      <c r="AH157" s="183">
        <v>2500</v>
      </c>
      <c r="AI157" s="77" t="s">
        <v>335</v>
      </c>
      <c r="AJ157" s="183">
        <v>0</v>
      </c>
      <c r="AK157" s="187">
        <v>0</v>
      </c>
      <c r="AL157" s="78" t="s">
        <v>69</v>
      </c>
      <c r="AM157" s="187">
        <v>1500</v>
      </c>
      <c r="AN157" s="78" t="s">
        <v>301</v>
      </c>
      <c r="AO157" s="187">
        <v>0</v>
      </c>
      <c r="AP157" s="191">
        <v>0</v>
      </c>
      <c r="AQ157" s="94" t="s">
        <v>69</v>
      </c>
      <c r="AR157" s="191">
        <v>1500</v>
      </c>
      <c r="AS157" s="108" t="s">
        <v>301</v>
      </c>
      <c r="AT157" s="192">
        <v>0</v>
      </c>
      <c r="AU157" s="193">
        <v>0</v>
      </c>
      <c r="AV157" s="109" t="s">
        <v>69</v>
      </c>
      <c r="AW157" s="193">
        <v>0</v>
      </c>
      <c r="AX157" s="109" t="s">
        <v>69</v>
      </c>
      <c r="AY157" s="177">
        <f t="shared" si="6"/>
        <v>0</v>
      </c>
      <c r="AZ157" s="177">
        <f t="shared" si="7"/>
        <v>8863.23</v>
      </c>
      <c r="BA157" s="93" t="s">
        <v>74</v>
      </c>
      <c r="BB157" s="177">
        <v>0</v>
      </c>
      <c r="BC157" s="177">
        <v>0</v>
      </c>
      <c r="BD157" s="177">
        <v>0</v>
      </c>
      <c r="BE157" s="177">
        <v>0</v>
      </c>
      <c r="BF157" s="177">
        <v>0</v>
      </c>
      <c r="BG157" s="177">
        <v>0</v>
      </c>
    </row>
    <row r="158" spans="1:59" s="89" customFormat="1" ht="47.25" x14ac:dyDescent="0.25">
      <c r="A158" s="28" t="s">
        <v>63</v>
      </c>
      <c r="B158" s="90">
        <v>4</v>
      </c>
      <c r="C158" s="90">
        <v>1</v>
      </c>
      <c r="D158" s="28" t="s">
        <v>336</v>
      </c>
      <c r="E158" s="91" t="s">
        <v>83</v>
      </c>
      <c r="F158" s="90" t="s">
        <v>79</v>
      </c>
      <c r="G158" s="91" t="s">
        <v>67</v>
      </c>
      <c r="H158" s="28">
        <v>42408</v>
      </c>
      <c r="I158" s="28" t="s">
        <v>331</v>
      </c>
      <c r="J158" s="28" t="s">
        <v>69</v>
      </c>
      <c r="K158" s="90" t="s">
        <v>69</v>
      </c>
      <c r="L158" s="92" t="s">
        <v>69</v>
      </c>
      <c r="M158" s="28" t="s">
        <v>77</v>
      </c>
      <c r="N158" s="93" t="s">
        <v>337</v>
      </c>
      <c r="O158" s="93" t="s">
        <v>338</v>
      </c>
      <c r="P158" s="160" t="s">
        <v>145</v>
      </c>
      <c r="Q158" s="160">
        <v>6</v>
      </c>
      <c r="R158" s="160">
        <v>6</v>
      </c>
      <c r="S158" s="160">
        <v>6</v>
      </c>
      <c r="T158" s="160">
        <v>6</v>
      </c>
      <c r="U158" s="166" t="s">
        <v>80</v>
      </c>
      <c r="V158" s="160" t="s">
        <v>74</v>
      </c>
      <c r="W158" s="177">
        <v>0</v>
      </c>
      <c r="X158" s="177">
        <v>875.28</v>
      </c>
      <c r="Y158" s="177">
        <v>0</v>
      </c>
      <c r="Z158" s="177">
        <v>0</v>
      </c>
      <c r="AA158" s="179">
        <v>0</v>
      </c>
      <c r="AB158" s="76" t="s">
        <v>69</v>
      </c>
      <c r="AC158" s="179">
        <v>3500</v>
      </c>
      <c r="AD158" s="76" t="s">
        <v>1616</v>
      </c>
      <c r="AE158" s="179">
        <v>0</v>
      </c>
      <c r="AF158" s="183">
        <v>0</v>
      </c>
      <c r="AG158" s="77" t="s">
        <v>69</v>
      </c>
      <c r="AH158" s="183">
        <v>1000</v>
      </c>
      <c r="AI158" s="77" t="s">
        <v>301</v>
      </c>
      <c r="AJ158" s="183">
        <v>0</v>
      </c>
      <c r="AK158" s="187">
        <v>0</v>
      </c>
      <c r="AL158" s="78" t="s">
        <v>69</v>
      </c>
      <c r="AM158" s="187">
        <v>1000</v>
      </c>
      <c r="AN158" s="78" t="s">
        <v>301</v>
      </c>
      <c r="AO158" s="187">
        <v>0</v>
      </c>
      <c r="AP158" s="191">
        <v>0</v>
      </c>
      <c r="AQ158" s="94" t="s">
        <v>69</v>
      </c>
      <c r="AR158" s="191">
        <v>1000</v>
      </c>
      <c r="AS158" s="108" t="s">
        <v>301</v>
      </c>
      <c r="AT158" s="192">
        <v>0</v>
      </c>
      <c r="AU158" s="193">
        <v>0</v>
      </c>
      <c r="AV158" s="109" t="s">
        <v>69</v>
      </c>
      <c r="AW158" s="193">
        <v>0</v>
      </c>
      <c r="AX158" s="109" t="s">
        <v>69</v>
      </c>
      <c r="AY158" s="177">
        <f t="shared" si="6"/>
        <v>0</v>
      </c>
      <c r="AZ158" s="177">
        <f t="shared" si="7"/>
        <v>7375.28</v>
      </c>
      <c r="BA158" s="93" t="s">
        <v>74</v>
      </c>
      <c r="BB158" s="177">
        <v>0</v>
      </c>
      <c r="BC158" s="177">
        <v>0</v>
      </c>
      <c r="BD158" s="177">
        <v>0</v>
      </c>
      <c r="BE158" s="177">
        <v>0</v>
      </c>
      <c r="BF158" s="177">
        <v>0</v>
      </c>
      <c r="BG158" s="177">
        <v>0</v>
      </c>
    </row>
    <row r="159" spans="1:59" s="89" customFormat="1" ht="31.5" x14ac:dyDescent="0.25">
      <c r="A159" s="28" t="s">
        <v>63</v>
      </c>
      <c r="B159" s="90">
        <v>4</v>
      </c>
      <c r="C159" s="90">
        <v>1</v>
      </c>
      <c r="D159" s="28" t="s">
        <v>339</v>
      </c>
      <c r="E159" s="91" t="s">
        <v>145</v>
      </c>
      <c r="F159" s="90" t="s">
        <v>66</v>
      </c>
      <c r="G159" s="91" t="s">
        <v>67</v>
      </c>
      <c r="H159" s="28">
        <v>42409</v>
      </c>
      <c r="I159" s="28" t="s">
        <v>340</v>
      </c>
      <c r="J159" s="28" t="s">
        <v>69</v>
      </c>
      <c r="K159" s="90" t="s">
        <v>69</v>
      </c>
      <c r="L159" s="92" t="s">
        <v>69</v>
      </c>
      <c r="M159" s="28" t="s">
        <v>70</v>
      </c>
      <c r="N159" s="93" t="s">
        <v>341</v>
      </c>
      <c r="O159" s="93" t="s">
        <v>342</v>
      </c>
      <c r="P159" s="160" t="s">
        <v>145</v>
      </c>
      <c r="Q159" s="160">
        <v>6</v>
      </c>
      <c r="R159" s="160">
        <v>6</v>
      </c>
      <c r="S159" s="160">
        <v>6</v>
      </c>
      <c r="T159" s="160">
        <v>6</v>
      </c>
      <c r="U159" s="166" t="s">
        <v>80</v>
      </c>
      <c r="V159" s="160" t="s">
        <v>74</v>
      </c>
      <c r="W159" s="177">
        <v>0</v>
      </c>
      <c r="X159" s="177">
        <v>1438.54</v>
      </c>
      <c r="Y159" s="177">
        <v>0</v>
      </c>
      <c r="Z159" s="177">
        <v>500</v>
      </c>
      <c r="AA159" s="179">
        <v>0</v>
      </c>
      <c r="AB159" s="76" t="s">
        <v>69</v>
      </c>
      <c r="AC159" s="179">
        <v>2500</v>
      </c>
      <c r="AD159" s="76" t="s">
        <v>343</v>
      </c>
      <c r="AE159" s="179">
        <v>0</v>
      </c>
      <c r="AF159" s="183">
        <v>0</v>
      </c>
      <c r="AG159" s="77" t="s">
        <v>69</v>
      </c>
      <c r="AH159" s="183">
        <v>2500</v>
      </c>
      <c r="AI159" s="77" t="s">
        <v>335</v>
      </c>
      <c r="AJ159" s="183">
        <v>0</v>
      </c>
      <c r="AK159" s="187">
        <v>0</v>
      </c>
      <c r="AL159" s="78" t="s">
        <v>69</v>
      </c>
      <c r="AM159" s="187">
        <v>1500</v>
      </c>
      <c r="AN159" s="78" t="s">
        <v>301</v>
      </c>
      <c r="AO159" s="187">
        <v>0</v>
      </c>
      <c r="AP159" s="191">
        <v>0</v>
      </c>
      <c r="AQ159" s="94" t="s">
        <v>69</v>
      </c>
      <c r="AR159" s="191">
        <v>1500</v>
      </c>
      <c r="AS159" s="108" t="s">
        <v>301</v>
      </c>
      <c r="AT159" s="192">
        <v>0</v>
      </c>
      <c r="AU159" s="193">
        <v>0</v>
      </c>
      <c r="AV159" s="109" t="s">
        <v>69</v>
      </c>
      <c r="AW159" s="193">
        <v>0</v>
      </c>
      <c r="AX159" s="109" t="s">
        <v>69</v>
      </c>
      <c r="AY159" s="177">
        <f t="shared" si="6"/>
        <v>0</v>
      </c>
      <c r="AZ159" s="177">
        <f t="shared" si="7"/>
        <v>9938.5400000000009</v>
      </c>
      <c r="BA159" s="93" t="s">
        <v>74</v>
      </c>
      <c r="BB159" s="177">
        <v>0</v>
      </c>
      <c r="BC159" s="177">
        <v>0</v>
      </c>
      <c r="BD159" s="177">
        <v>0</v>
      </c>
      <c r="BE159" s="177">
        <v>0</v>
      </c>
      <c r="BF159" s="177">
        <v>0</v>
      </c>
      <c r="BG159" s="177">
        <v>0</v>
      </c>
    </row>
    <row r="160" spans="1:59" s="89" customFormat="1" ht="47.25" x14ac:dyDescent="0.25">
      <c r="A160" s="28" t="s">
        <v>63</v>
      </c>
      <c r="B160" s="90">
        <v>4</v>
      </c>
      <c r="C160" s="90">
        <v>1</v>
      </c>
      <c r="D160" s="28" t="s">
        <v>344</v>
      </c>
      <c r="E160" s="91" t="s">
        <v>83</v>
      </c>
      <c r="F160" s="90" t="s">
        <v>79</v>
      </c>
      <c r="G160" s="91" t="s">
        <v>67</v>
      </c>
      <c r="H160" s="28">
        <v>42409</v>
      </c>
      <c r="I160" s="28" t="s">
        <v>340</v>
      </c>
      <c r="J160" s="28" t="s">
        <v>69</v>
      </c>
      <c r="K160" s="90" t="s">
        <v>69</v>
      </c>
      <c r="L160" s="92" t="s">
        <v>69</v>
      </c>
      <c r="M160" s="28" t="s">
        <v>77</v>
      </c>
      <c r="N160" s="93" t="s">
        <v>345</v>
      </c>
      <c r="O160" s="93" t="s">
        <v>346</v>
      </c>
      <c r="P160" s="160" t="s">
        <v>145</v>
      </c>
      <c r="Q160" s="160">
        <v>6</v>
      </c>
      <c r="R160" s="160">
        <v>6</v>
      </c>
      <c r="S160" s="160">
        <v>6</v>
      </c>
      <c r="T160" s="160">
        <v>6</v>
      </c>
      <c r="U160" s="166" t="s">
        <v>80</v>
      </c>
      <c r="V160" s="160" t="s">
        <v>74</v>
      </c>
      <c r="W160" s="177">
        <v>0</v>
      </c>
      <c r="X160" s="177">
        <v>503.35</v>
      </c>
      <c r="Y160" s="177">
        <v>0</v>
      </c>
      <c r="Z160" s="177">
        <v>0</v>
      </c>
      <c r="AA160" s="179">
        <v>0</v>
      </c>
      <c r="AB160" s="76" t="s">
        <v>69</v>
      </c>
      <c r="AC160" s="179">
        <v>3500</v>
      </c>
      <c r="AD160" s="76" t="s">
        <v>1616</v>
      </c>
      <c r="AE160" s="179">
        <v>0</v>
      </c>
      <c r="AF160" s="183">
        <v>0</v>
      </c>
      <c r="AG160" s="77" t="s">
        <v>69</v>
      </c>
      <c r="AH160" s="183">
        <v>1000</v>
      </c>
      <c r="AI160" s="77" t="s">
        <v>301</v>
      </c>
      <c r="AJ160" s="183">
        <v>0</v>
      </c>
      <c r="AK160" s="187">
        <v>0</v>
      </c>
      <c r="AL160" s="78" t="s">
        <v>69</v>
      </c>
      <c r="AM160" s="187">
        <v>1000</v>
      </c>
      <c r="AN160" s="78" t="s">
        <v>301</v>
      </c>
      <c r="AO160" s="187">
        <v>0</v>
      </c>
      <c r="AP160" s="191">
        <v>0</v>
      </c>
      <c r="AQ160" s="94" t="s">
        <v>69</v>
      </c>
      <c r="AR160" s="191">
        <v>1000</v>
      </c>
      <c r="AS160" s="108" t="s">
        <v>301</v>
      </c>
      <c r="AT160" s="192">
        <v>0</v>
      </c>
      <c r="AU160" s="193">
        <v>0</v>
      </c>
      <c r="AV160" s="109" t="s">
        <v>69</v>
      </c>
      <c r="AW160" s="193">
        <v>0</v>
      </c>
      <c r="AX160" s="109" t="s">
        <v>69</v>
      </c>
      <c r="AY160" s="177">
        <f t="shared" si="6"/>
        <v>0</v>
      </c>
      <c r="AZ160" s="177">
        <f t="shared" si="7"/>
        <v>7003.35</v>
      </c>
      <c r="BA160" s="93" t="s">
        <v>74</v>
      </c>
      <c r="BB160" s="177">
        <v>0</v>
      </c>
      <c r="BC160" s="177">
        <v>0</v>
      </c>
      <c r="BD160" s="177">
        <v>0</v>
      </c>
      <c r="BE160" s="177">
        <v>0</v>
      </c>
      <c r="BF160" s="177">
        <v>0</v>
      </c>
      <c r="BG160" s="177">
        <v>0</v>
      </c>
    </row>
    <row r="161" spans="1:59" s="89" customFormat="1" ht="47.25" x14ac:dyDescent="0.25">
      <c r="A161" s="28" t="s">
        <v>63</v>
      </c>
      <c r="B161" s="90">
        <v>4</v>
      </c>
      <c r="C161" s="90">
        <v>1</v>
      </c>
      <c r="D161" s="28" t="s">
        <v>347</v>
      </c>
      <c r="E161" s="91" t="s">
        <v>83</v>
      </c>
      <c r="F161" s="90" t="s">
        <v>66</v>
      </c>
      <c r="G161" s="91" t="s">
        <v>67</v>
      </c>
      <c r="H161" s="28">
        <v>42410</v>
      </c>
      <c r="I161" s="28" t="s">
        <v>348</v>
      </c>
      <c r="J161" s="28" t="s">
        <v>69</v>
      </c>
      <c r="K161" s="90" t="s">
        <v>69</v>
      </c>
      <c r="L161" s="92" t="s">
        <v>69</v>
      </c>
      <c r="M161" s="28" t="s">
        <v>70</v>
      </c>
      <c r="N161" s="93" t="s">
        <v>349</v>
      </c>
      <c r="O161" s="93" t="s">
        <v>350</v>
      </c>
      <c r="P161" s="160" t="s">
        <v>145</v>
      </c>
      <c r="Q161" s="160">
        <v>6</v>
      </c>
      <c r="R161" s="160">
        <v>6</v>
      </c>
      <c r="S161" s="160">
        <v>6</v>
      </c>
      <c r="T161" s="160">
        <v>6</v>
      </c>
      <c r="U161" s="166" t="s">
        <v>80</v>
      </c>
      <c r="V161" s="160" t="s">
        <v>74</v>
      </c>
      <c r="W161" s="177">
        <v>0</v>
      </c>
      <c r="X161" s="177">
        <v>751.15</v>
      </c>
      <c r="Y161" s="177">
        <v>0</v>
      </c>
      <c r="Z161" s="177">
        <v>1500</v>
      </c>
      <c r="AA161" s="179">
        <v>0</v>
      </c>
      <c r="AB161" s="76" t="s">
        <v>69</v>
      </c>
      <c r="AC161" s="179">
        <v>800</v>
      </c>
      <c r="AD161" s="76" t="s">
        <v>301</v>
      </c>
      <c r="AE161" s="179">
        <v>0</v>
      </c>
      <c r="AF161" s="183">
        <v>0</v>
      </c>
      <c r="AG161" s="77" t="s">
        <v>69</v>
      </c>
      <c r="AH161" s="183">
        <v>800</v>
      </c>
      <c r="AI161" s="77" t="s">
        <v>301</v>
      </c>
      <c r="AJ161" s="183">
        <v>0</v>
      </c>
      <c r="AK161" s="187">
        <v>0</v>
      </c>
      <c r="AL161" s="78" t="s">
        <v>69</v>
      </c>
      <c r="AM161" s="187">
        <v>800</v>
      </c>
      <c r="AN161" s="78" t="s">
        <v>301</v>
      </c>
      <c r="AO161" s="187">
        <v>0</v>
      </c>
      <c r="AP161" s="191">
        <v>0</v>
      </c>
      <c r="AQ161" s="94" t="s">
        <v>69</v>
      </c>
      <c r="AR161" s="191">
        <v>800</v>
      </c>
      <c r="AS161" s="108" t="s">
        <v>301</v>
      </c>
      <c r="AT161" s="192">
        <v>0</v>
      </c>
      <c r="AU161" s="193">
        <v>0</v>
      </c>
      <c r="AV161" s="109" t="s">
        <v>69</v>
      </c>
      <c r="AW161" s="193">
        <v>0</v>
      </c>
      <c r="AX161" s="109" t="s">
        <v>69</v>
      </c>
      <c r="AY161" s="177">
        <f t="shared" si="6"/>
        <v>0</v>
      </c>
      <c r="AZ161" s="177">
        <f t="shared" si="7"/>
        <v>5451.15</v>
      </c>
      <c r="BA161" s="93" t="s">
        <v>74</v>
      </c>
      <c r="BB161" s="177">
        <v>0</v>
      </c>
      <c r="BC161" s="177">
        <v>0</v>
      </c>
      <c r="BD161" s="177">
        <v>0</v>
      </c>
      <c r="BE161" s="177">
        <v>0</v>
      </c>
      <c r="BF161" s="177">
        <v>0</v>
      </c>
      <c r="BG161" s="177">
        <v>0</v>
      </c>
    </row>
    <row r="162" spans="1:59" s="89" customFormat="1" ht="47.25" x14ac:dyDescent="0.25">
      <c r="A162" s="28" t="s">
        <v>63</v>
      </c>
      <c r="B162" s="90">
        <v>4</v>
      </c>
      <c r="C162" s="90">
        <v>1</v>
      </c>
      <c r="D162" s="28" t="s">
        <v>351</v>
      </c>
      <c r="E162" s="91" t="s">
        <v>83</v>
      </c>
      <c r="F162" s="90" t="s">
        <v>76</v>
      </c>
      <c r="G162" s="91" t="s">
        <v>67</v>
      </c>
      <c r="H162" s="28">
        <v>42410</v>
      </c>
      <c r="I162" s="28" t="s">
        <v>348</v>
      </c>
      <c r="J162" s="28" t="s">
        <v>69</v>
      </c>
      <c r="K162" s="90" t="s">
        <v>69</v>
      </c>
      <c r="L162" s="92" t="s">
        <v>69</v>
      </c>
      <c r="M162" s="28" t="s">
        <v>77</v>
      </c>
      <c r="N162" s="93" t="s">
        <v>352</v>
      </c>
      <c r="O162" s="93" t="s">
        <v>353</v>
      </c>
      <c r="P162" s="160" t="s">
        <v>145</v>
      </c>
      <c r="Q162" s="160">
        <v>6</v>
      </c>
      <c r="R162" s="160">
        <v>6</v>
      </c>
      <c r="S162" s="160">
        <v>6</v>
      </c>
      <c r="T162" s="160">
        <v>6</v>
      </c>
      <c r="U162" s="166" t="s">
        <v>80</v>
      </c>
      <c r="V162" s="160" t="s">
        <v>74</v>
      </c>
      <c r="W162" s="177">
        <v>0</v>
      </c>
      <c r="X162" s="177">
        <v>14240.5</v>
      </c>
      <c r="Y162" s="177">
        <v>0</v>
      </c>
      <c r="Z162" s="177">
        <v>8122.28</v>
      </c>
      <c r="AA162" s="179">
        <v>0</v>
      </c>
      <c r="AB162" s="76" t="s">
        <v>69</v>
      </c>
      <c r="AC162" s="179">
        <v>3500</v>
      </c>
      <c r="AD162" s="76" t="s">
        <v>1616</v>
      </c>
      <c r="AE162" s="179">
        <v>0</v>
      </c>
      <c r="AF162" s="183">
        <v>0</v>
      </c>
      <c r="AG162" s="77" t="s">
        <v>69</v>
      </c>
      <c r="AH162" s="183">
        <v>1000</v>
      </c>
      <c r="AI162" s="77" t="s">
        <v>301</v>
      </c>
      <c r="AJ162" s="183">
        <v>0</v>
      </c>
      <c r="AK162" s="187">
        <v>0</v>
      </c>
      <c r="AL162" s="78" t="s">
        <v>69</v>
      </c>
      <c r="AM162" s="187">
        <v>1000</v>
      </c>
      <c r="AN162" s="78" t="s">
        <v>301</v>
      </c>
      <c r="AO162" s="187">
        <v>0</v>
      </c>
      <c r="AP162" s="191">
        <v>0</v>
      </c>
      <c r="AQ162" s="94" t="s">
        <v>69</v>
      </c>
      <c r="AR162" s="191">
        <v>1000</v>
      </c>
      <c r="AS162" s="108" t="s">
        <v>301</v>
      </c>
      <c r="AT162" s="192">
        <v>0</v>
      </c>
      <c r="AU162" s="193">
        <v>0</v>
      </c>
      <c r="AV162" s="109" t="s">
        <v>69</v>
      </c>
      <c r="AW162" s="193">
        <v>0</v>
      </c>
      <c r="AX162" s="109" t="s">
        <v>69</v>
      </c>
      <c r="AY162" s="177">
        <f t="shared" si="6"/>
        <v>0</v>
      </c>
      <c r="AZ162" s="177">
        <f t="shared" si="7"/>
        <v>28862.78</v>
      </c>
      <c r="BA162" s="93" t="s">
        <v>74</v>
      </c>
      <c r="BB162" s="177">
        <v>0</v>
      </c>
      <c r="BC162" s="177">
        <v>0</v>
      </c>
      <c r="BD162" s="177">
        <v>0</v>
      </c>
      <c r="BE162" s="177">
        <v>0</v>
      </c>
      <c r="BF162" s="177">
        <v>0</v>
      </c>
      <c r="BG162" s="177">
        <v>0</v>
      </c>
    </row>
    <row r="163" spans="1:59" s="89" customFormat="1" ht="47.25" x14ac:dyDescent="0.25">
      <c r="A163" s="28" t="s">
        <v>63</v>
      </c>
      <c r="B163" s="90">
        <v>4</v>
      </c>
      <c r="C163" s="90">
        <v>1</v>
      </c>
      <c r="D163" s="28" t="s">
        <v>354</v>
      </c>
      <c r="E163" s="91" t="s">
        <v>74</v>
      </c>
      <c r="F163" s="90" t="s">
        <v>72</v>
      </c>
      <c r="G163" s="91" t="s">
        <v>67</v>
      </c>
      <c r="H163" s="28">
        <v>42411</v>
      </c>
      <c r="I163" s="28" t="s">
        <v>355</v>
      </c>
      <c r="J163" s="28" t="s">
        <v>69</v>
      </c>
      <c r="K163" s="90" t="s">
        <v>69</v>
      </c>
      <c r="L163" s="92" t="s">
        <v>69</v>
      </c>
      <c r="M163" s="28" t="s">
        <v>70</v>
      </c>
      <c r="N163" s="93" t="s">
        <v>356</v>
      </c>
      <c r="O163" s="93" t="s">
        <v>357</v>
      </c>
      <c r="P163" s="160" t="s">
        <v>145</v>
      </c>
      <c r="Q163" s="160">
        <v>6</v>
      </c>
      <c r="R163" s="160">
        <v>6</v>
      </c>
      <c r="S163" s="160">
        <v>6</v>
      </c>
      <c r="T163" s="160">
        <v>6</v>
      </c>
      <c r="U163" s="166" t="s">
        <v>80</v>
      </c>
      <c r="V163" s="160" t="s">
        <v>74</v>
      </c>
      <c r="W163" s="177">
        <v>0</v>
      </c>
      <c r="X163" s="177">
        <v>0</v>
      </c>
      <c r="Y163" s="177">
        <v>0</v>
      </c>
      <c r="Z163" s="177">
        <v>1200</v>
      </c>
      <c r="AA163" s="179">
        <v>0</v>
      </c>
      <c r="AB163" s="76" t="s">
        <v>69</v>
      </c>
      <c r="AC163" s="179">
        <v>600</v>
      </c>
      <c r="AD163" s="76" t="s">
        <v>301</v>
      </c>
      <c r="AE163" s="179">
        <v>0</v>
      </c>
      <c r="AF163" s="183">
        <v>0</v>
      </c>
      <c r="AG163" s="77" t="s">
        <v>69</v>
      </c>
      <c r="AH163" s="183">
        <v>600</v>
      </c>
      <c r="AI163" s="77" t="s">
        <v>301</v>
      </c>
      <c r="AJ163" s="183">
        <v>0</v>
      </c>
      <c r="AK163" s="187">
        <v>0</v>
      </c>
      <c r="AL163" s="78" t="s">
        <v>69</v>
      </c>
      <c r="AM163" s="187">
        <v>600</v>
      </c>
      <c r="AN163" s="78" t="s">
        <v>301</v>
      </c>
      <c r="AO163" s="187">
        <v>0</v>
      </c>
      <c r="AP163" s="191">
        <v>0</v>
      </c>
      <c r="AQ163" s="94" t="s">
        <v>69</v>
      </c>
      <c r="AR163" s="191">
        <v>600</v>
      </c>
      <c r="AS163" s="108" t="s">
        <v>301</v>
      </c>
      <c r="AT163" s="192">
        <v>0</v>
      </c>
      <c r="AU163" s="193">
        <v>0</v>
      </c>
      <c r="AV163" s="109" t="s">
        <v>69</v>
      </c>
      <c r="AW163" s="193">
        <v>0</v>
      </c>
      <c r="AX163" s="109" t="s">
        <v>69</v>
      </c>
      <c r="AY163" s="177">
        <f t="shared" si="6"/>
        <v>0</v>
      </c>
      <c r="AZ163" s="177">
        <f t="shared" si="7"/>
        <v>3600</v>
      </c>
      <c r="BA163" s="93" t="s">
        <v>74</v>
      </c>
      <c r="BB163" s="177">
        <v>0</v>
      </c>
      <c r="BC163" s="177">
        <v>0</v>
      </c>
      <c r="BD163" s="177">
        <v>0</v>
      </c>
      <c r="BE163" s="177">
        <v>0</v>
      </c>
      <c r="BF163" s="177">
        <v>0</v>
      </c>
      <c r="BG163" s="177">
        <v>0</v>
      </c>
    </row>
    <row r="164" spans="1:59" s="89" customFormat="1" ht="47.25" x14ac:dyDescent="0.25">
      <c r="A164" s="28" t="s">
        <v>63</v>
      </c>
      <c r="B164" s="90">
        <v>4</v>
      </c>
      <c r="C164" s="90">
        <v>1</v>
      </c>
      <c r="D164" s="28" t="s">
        <v>358</v>
      </c>
      <c r="E164" s="91" t="s">
        <v>145</v>
      </c>
      <c r="F164" s="90" t="s">
        <v>66</v>
      </c>
      <c r="G164" s="91" t="s">
        <v>67</v>
      </c>
      <c r="H164" s="28">
        <v>42412</v>
      </c>
      <c r="I164" s="28" t="s">
        <v>359</v>
      </c>
      <c r="J164" s="28" t="s">
        <v>69</v>
      </c>
      <c r="K164" s="90" t="s">
        <v>69</v>
      </c>
      <c r="L164" s="92" t="s">
        <v>69</v>
      </c>
      <c r="M164" s="28" t="s">
        <v>70</v>
      </c>
      <c r="N164" s="93" t="s">
        <v>360</v>
      </c>
      <c r="O164" s="93" t="s">
        <v>361</v>
      </c>
      <c r="P164" s="160" t="s">
        <v>145</v>
      </c>
      <c r="Q164" s="160">
        <v>6</v>
      </c>
      <c r="R164" s="160">
        <v>6</v>
      </c>
      <c r="S164" s="160">
        <v>6</v>
      </c>
      <c r="T164" s="160">
        <v>6</v>
      </c>
      <c r="U164" s="166" t="s">
        <v>80</v>
      </c>
      <c r="V164" s="160" t="s">
        <v>74</v>
      </c>
      <c r="W164" s="177">
        <v>0</v>
      </c>
      <c r="X164" s="177">
        <v>679.98</v>
      </c>
      <c r="Y164" s="177">
        <v>0</v>
      </c>
      <c r="Z164" s="177">
        <v>1772.79</v>
      </c>
      <c r="AA164" s="179">
        <v>0</v>
      </c>
      <c r="AB164" s="76" t="s">
        <v>69</v>
      </c>
      <c r="AC164" s="179">
        <v>4000</v>
      </c>
      <c r="AD164" s="76" t="s">
        <v>362</v>
      </c>
      <c r="AE164" s="179">
        <v>0</v>
      </c>
      <c r="AF164" s="183">
        <v>0</v>
      </c>
      <c r="AG164" s="77" t="s">
        <v>69</v>
      </c>
      <c r="AH164" s="183">
        <v>1000</v>
      </c>
      <c r="AI164" s="77" t="s">
        <v>301</v>
      </c>
      <c r="AJ164" s="183">
        <v>0</v>
      </c>
      <c r="AK164" s="187">
        <v>0</v>
      </c>
      <c r="AL164" s="78" t="s">
        <v>69</v>
      </c>
      <c r="AM164" s="187">
        <v>1000</v>
      </c>
      <c r="AN164" s="78" t="s">
        <v>301</v>
      </c>
      <c r="AO164" s="187">
        <v>0</v>
      </c>
      <c r="AP164" s="191">
        <v>0</v>
      </c>
      <c r="AQ164" s="94" t="s">
        <v>69</v>
      </c>
      <c r="AR164" s="191">
        <v>1000</v>
      </c>
      <c r="AS164" s="108" t="s">
        <v>301</v>
      </c>
      <c r="AT164" s="192">
        <v>0</v>
      </c>
      <c r="AU164" s="193">
        <v>0</v>
      </c>
      <c r="AV164" s="109" t="s">
        <v>69</v>
      </c>
      <c r="AW164" s="193">
        <v>0</v>
      </c>
      <c r="AX164" s="109" t="s">
        <v>69</v>
      </c>
      <c r="AY164" s="177">
        <f t="shared" si="6"/>
        <v>0</v>
      </c>
      <c r="AZ164" s="177">
        <f t="shared" si="7"/>
        <v>9452.77</v>
      </c>
      <c r="BA164" s="93" t="s">
        <v>74</v>
      </c>
      <c r="BB164" s="177">
        <v>0</v>
      </c>
      <c r="BC164" s="177">
        <v>0</v>
      </c>
      <c r="BD164" s="177">
        <v>0</v>
      </c>
      <c r="BE164" s="177">
        <v>0</v>
      </c>
      <c r="BF164" s="177">
        <v>0</v>
      </c>
      <c r="BG164" s="177">
        <v>0</v>
      </c>
    </row>
    <row r="165" spans="1:59" s="89" customFormat="1" ht="47.25" x14ac:dyDescent="0.25">
      <c r="A165" s="28" t="s">
        <v>63</v>
      </c>
      <c r="B165" s="90">
        <v>4</v>
      </c>
      <c r="C165" s="90">
        <v>1</v>
      </c>
      <c r="D165" s="28" t="s">
        <v>363</v>
      </c>
      <c r="E165" s="91" t="s">
        <v>74</v>
      </c>
      <c r="F165" s="90" t="s">
        <v>76</v>
      </c>
      <c r="G165" s="91" t="s">
        <v>67</v>
      </c>
      <c r="H165" s="28">
        <v>42412</v>
      </c>
      <c r="I165" s="28" t="s">
        <v>359</v>
      </c>
      <c r="J165" s="28" t="s">
        <v>69</v>
      </c>
      <c r="K165" s="90" t="s">
        <v>69</v>
      </c>
      <c r="L165" s="92" t="s">
        <v>69</v>
      </c>
      <c r="M165" s="28" t="s">
        <v>77</v>
      </c>
      <c r="N165" s="93" t="s">
        <v>364</v>
      </c>
      <c r="O165" s="93" t="s">
        <v>365</v>
      </c>
      <c r="P165" s="160" t="s">
        <v>145</v>
      </c>
      <c r="Q165" s="160">
        <v>6</v>
      </c>
      <c r="R165" s="160">
        <v>6</v>
      </c>
      <c r="S165" s="160">
        <v>6</v>
      </c>
      <c r="T165" s="160">
        <v>6</v>
      </c>
      <c r="U165" s="166" t="s">
        <v>80</v>
      </c>
      <c r="V165" s="160" t="s">
        <v>74</v>
      </c>
      <c r="W165" s="177">
        <v>0</v>
      </c>
      <c r="X165" s="177">
        <v>0</v>
      </c>
      <c r="Y165" s="177">
        <v>0</v>
      </c>
      <c r="Z165" s="177">
        <v>10810.75</v>
      </c>
      <c r="AA165" s="179">
        <v>0</v>
      </c>
      <c r="AB165" s="76" t="s">
        <v>69</v>
      </c>
      <c r="AC165" s="179">
        <v>4000</v>
      </c>
      <c r="AD165" s="76" t="s">
        <v>1617</v>
      </c>
      <c r="AE165" s="179">
        <v>0</v>
      </c>
      <c r="AF165" s="183">
        <v>0</v>
      </c>
      <c r="AG165" s="77" t="s">
        <v>69</v>
      </c>
      <c r="AH165" s="183">
        <v>1500</v>
      </c>
      <c r="AI165" s="77" t="s">
        <v>301</v>
      </c>
      <c r="AJ165" s="183">
        <v>0</v>
      </c>
      <c r="AK165" s="187">
        <v>0</v>
      </c>
      <c r="AL165" s="78" t="s">
        <v>69</v>
      </c>
      <c r="AM165" s="187">
        <v>1500</v>
      </c>
      <c r="AN165" s="78" t="s">
        <v>301</v>
      </c>
      <c r="AO165" s="187">
        <v>0</v>
      </c>
      <c r="AP165" s="191">
        <v>0</v>
      </c>
      <c r="AQ165" s="94" t="s">
        <v>69</v>
      </c>
      <c r="AR165" s="191">
        <v>1500</v>
      </c>
      <c r="AS165" s="108" t="s">
        <v>301</v>
      </c>
      <c r="AT165" s="192">
        <v>0</v>
      </c>
      <c r="AU165" s="193">
        <v>0</v>
      </c>
      <c r="AV165" s="109" t="s">
        <v>69</v>
      </c>
      <c r="AW165" s="193">
        <v>0</v>
      </c>
      <c r="AX165" s="109" t="s">
        <v>69</v>
      </c>
      <c r="AY165" s="177">
        <f t="shared" si="6"/>
        <v>0</v>
      </c>
      <c r="AZ165" s="177">
        <f t="shared" si="7"/>
        <v>19310.75</v>
      </c>
      <c r="BA165" s="93" t="s">
        <v>74</v>
      </c>
      <c r="BB165" s="177">
        <v>0</v>
      </c>
      <c r="BC165" s="177">
        <v>0</v>
      </c>
      <c r="BD165" s="177">
        <v>0</v>
      </c>
      <c r="BE165" s="177">
        <v>0</v>
      </c>
      <c r="BF165" s="177">
        <v>0</v>
      </c>
      <c r="BG165" s="177">
        <v>0</v>
      </c>
    </row>
    <row r="166" spans="1:59" s="89" customFormat="1" ht="31.5" x14ac:dyDescent="0.25">
      <c r="A166" s="28" t="s">
        <v>63</v>
      </c>
      <c r="B166" s="90">
        <v>4</v>
      </c>
      <c r="C166" s="90">
        <v>1</v>
      </c>
      <c r="D166" s="28" t="s">
        <v>1621</v>
      </c>
      <c r="E166" s="91"/>
      <c r="F166" s="90" t="s">
        <v>79</v>
      </c>
      <c r="G166" s="91" t="s">
        <v>67</v>
      </c>
      <c r="H166" s="28" t="s">
        <v>1622</v>
      </c>
      <c r="I166" s="28" t="s">
        <v>1623</v>
      </c>
      <c r="J166" s="28" t="s">
        <v>69</v>
      </c>
      <c r="K166" s="28" t="s">
        <v>69</v>
      </c>
      <c r="L166" s="28" t="s">
        <v>69</v>
      </c>
      <c r="M166" s="28" t="s">
        <v>77</v>
      </c>
      <c r="N166" s="249" t="s">
        <v>1624</v>
      </c>
      <c r="O166" s="93" t="s">
        <v>1625</v>
      </c>
      <c r="P166" s="160" t="s">
        <v>83</v>
      </c>
      <c r="Q166" s="160">
        <v>6</v>
      </c>
      <c r="R166" s="28" t="s">
        <v>69</v>
      </c>
      <c r="S166" s="28" t="s">
        <v>69</v>
      </c>
      <c r="T166" s="28" t="s">
        <v>69</v>
      </c>
      <c r="U166" s="28" t="s">
        <v>69</v>
      </c>
      <c r="V166" s="28" t="s">
        <v>74</v>
      </c>
      <c r="W166" s="177">
        <v>0</v>
      </c>
      <c r="X166" s="177">
        <v>0</v>
      </c>
      <c r="Y166" s="177">
        <v>0</v>
      </c>
      <c r="Z166" s="177">
        <v>0</v>
      </c>
      <c r="AA166" s="179">
        <v>0</v>
      </c>
      <c r="AB166" s="76" t="s">
        <v>69</v>
      </c>
      <c r="AC166" s="179">
        <v>2500</v>
      </c>
      <c r="AD166" s="76" t="s">
        <v>1626</v>
      </c>
      <c r="AE166" s="179">
        <v>0</v>
      </c>
      <c r="AF166" s="183">
        <v>0</v>
      </c>
      <c r="AG166" s="77" t="s">
        <v>69</v>
      </c>
      <c r="AH166" s="183">
        <v>0</v>
      </c>
      <c r="AI166" s="77" t="s">
        <v>69</v>
      </c>
      <c r="AJ166" s="183">
        <v>0</v>
      </c>
      <c r="AK166" s="187">
        <v>0</v>
      </c>
      <c r="AL166" s="78" t="s">
        <v>69</v>
      </c>
      <c r="AM166" s="187">
        <v>0</v>
      </c>
      <c r="AN166" s="78" t="s">
        <v>69</v>
      </c>
      <c r="AO166" s="187">
        <v>0</v>
      </c>
      <c r="AP166" s="191">
        <v>0</v>
      </c>
      <c r="AQ166" s="94" t="s">
        <v>69</v>
      </c>
      <c r="AR166" s="191">
        <v>0</v>
      </c>
      <c r="AS166" s="108" t="s">
        <v>69</v>
      </c>
      <c r="AT166" s="192">
        <v>0</v>
      </c>
      <c r="AU166" s="193">
        <v>0</v>
      </c>
      <c r="AV166" s="109" t="s">
        <v>69</v>
      </c>
      <c r="AW166" s="193">
        <v>0</v>
      </c>
      <c r="AX166" s="109" t="s">
        <v>69</v>
      </c>
      <c r="AY166" s="177">
        <f t="shared" si="6"/>
        <v>0</v>
      </c>
      <c r="AZ166" s="177">
        <f t="shared" si="7"/>
        <v>2500</v>
      </c>
      <c r="BA166" s="93" t="s">
        <v>74</v>
      </c>
      <c r="BB166" s="177">
        <v>0</v>
      </c>
      <c r="BC166" s="177">
        <v>0</v>
      </c>
      <c r="BD166" s="177">
        <v>0</v>
      </c>
      <c r="BE166" s="177">
        <v>0</v>
      </c>
      <c r="BF166" s="177">
        <v>0</v>
      </c>
      <c r="BG166" s="177">
        <v>0</v>
      </c>
    </row>
    <row r="167" spans="1:59" s="89" customFormat="1" ht="31.5" x14ac:dyDescent="0.25">
      <c r="A167" s="28" t="s">
        <v>63</v>
      </c>
      <c r="B167" s="90">
        <v>4</v>
      </c>
      <c r="C167" s="90">
        <v>1</v>
      </c>
      <c r="D167" s="28" t="s">
        <v>1627</v>
      </c>
      <c r="E167" s="91"/>
      <c r="F167" s="90" t="s">
        <v>79</v>
      </c>
      <c r="G167" s="91" t="s">
        <v>67</v>
      </c>
      <c r="H167" s="28" t="s">
        <v>1628</v>
      </c>
      <c r="I167" s="28" t="s">
        <v>355</v>
      </c>
      <c r="J167" s="28" t="s">
        <v>69</v>
      </c>
      <c r="K167" s="28" t="s">
        <v>69</v>
      </c>
      <c r="L167" s="28" t="s">
        <v>69</v>
      </c>
      <c r="M167" s="28" t="s">
        <v>77</v>
      </c>
      <c r="N167" s="249" t="s">
        <v>1629</v>
      </c>
      <c r="O167" s="93" t="s">
        <v>1630</v>
      </c>
      <c r="P167" s="160" t="s">
        <v>83</v>
      </c>
      <c r="Q167" s="160">
        <v>6</v>
      </c>
      <c r="R167" s="28" t="s">
        <v>69</v>
      </c>
      <c r="S167" s="28" t="s">
        <v>69</v>
      </c>
      <c r="T167" s="28" t="s">
        <v>69</v>
      </c>
      <c r="U167" s="28" t="s">
        <v>69</v>
      </c>
      <c r="V167" s="28" t="s">
        <v>74</v>
      </c>
      <c r="W167" s="177">
        <v>0</v>
      </c>
      <c r="X167" s="177">
        <v>0</v>
      </c>
      <c r="Y167" s="177">
        <v>0</v>
      </c>
      <c r="Z167" s="177">
        <v>0</v>
      </c>
      <c r="AA167" s="179">
        <v>0</v>
      </c>
      <c r="AB167" s="76" t="s">
        <v>69</v>
      </c>
      <c r="AC167" s="179">
        <v>2500</v>
      </c>
      <c r="AD167" s="76" t="s">
        <v>1626</v>
      </c>
      <c r="AE167" s="179">
        <v>0</v>
      </c>
      <c r="AF167" s="183">
        <v>0</v>
      </c>
      <c r="AG167" s="77" t="s">
        <v>69</v>
      </c>
      <c r="AH167" s="183">
        <v>0</v>
      </c>
      <c r="AI167" s="77" t="s">
        <v>69</v>
      </c>
      <c r="AJ167" s="183">
        <v>0</v>
      </c>
      <c r="AK167" s="187">
        <v>0</v>
      </c>
      <c r="AL167" s="78" t="s">
        <v>69</v>
      </c>
      <c r="AM167" s="187">
        <v>0</v>
      </c>
      <c r="AN167" s="78" t="s">
        <v>69</v>
      </c>
      <c r="AO167" s="187">
        <v>0</v>
      </c>
      <c r="AP167" s="191">
        <v>0</v>
      </c>
      <c r="AQ167" s="94" t="s">
        <v>69</v>
      </c>
      <c r="AR167" s="191">
        <v>0</v>
      </c>
      <c r="AS167" s="108" t="s">
        <v>69</v>
      </c>
      <c r="AT167" s="192">
        <v>0</v>
      </c>
      <c r="AU167" s="193">
        <v>0</v>
      </c>
      <c r="AV167" s="109" t="s">
        <v>69</v>
      </c>
      <c r="AW167" s="193">
        <v>0</v>
      </c>
      <c r="AX167" s="109" t="s">
        <v>69</v>
      </c>
      <c r="AY167" s="177">
        <f t="shared" si="6"/>
        <v>0</v>
      </c>
      <c r="AZ167" s="177">
        <f t="shared" si="7"/>
        <v>2500</v>
      </c>
      <c r="BA167" s="93" t="s">
        <v>74</v>
      </c>
      <c r="BB167" s="177">
        <v>0</v>
      </c>
      <c r="BC167" s="177">
        <v>0</v>
      </c>
      <c r="BD167" s="177">
        <v>0</v>
      </c>
      <c r="BE167" s="177">
        <v>0</v>
      </c>
      <c r="BF167" s="177">
        <v>0</v>
      </c>
      <c r="BG167" s="177">
        <v>0</v>
      </c>
    </row>
    <row r="168" spans="1:59" s="89" customFormat="1" ht="47.25" x14ac:dyDescent="0.25">
      <c r="A168" s="28" t="s">
        <v>63</v>
      </c>
      <c r="B168" s="90">
        <v>4</v>
      </c>
      <c r="C168" s="90">
        <v>1</v>
      </c>
      <c r="D168" s="28" t="s">
        <v>366</v>
      </c>
      <c r="E168" s="91" t="s">
        <v>74</v>
      </c>
      <c r="F168" s="90" t="s">
        <v>66</v>
      </c>
      <c r="G168" s="91" t="s">
        <v>67</v>
      </c>
      <c r="H168" s="28">
        <v>42414</v>
      </c>
      <c r="I168" s="28" t="s">
        <v>367</v>
      </c>
      <c r="J168" s="28" t="s">
        <v>69</v>
      </c>
      <c r="K168" s="90" t="s">
        <v>69</v>
      </c>
      <c r="L168" s="92" t="s">
        <v>69</v>
      </c>
      <c r="M168" s="28" t="s">
        <v>70</v>
      </c>
      <c r="N168" s="93" t="s">
        <v>368</v>
      </c>
      <c r="O168" s="93" t="s">
        <v>369</v>
      </c>
      <c r="P168" s="160" t="s">
        <v>145</v>
      </c>
      <c r="Q168" s="160">
        <v>6</v>
      </c>
      <c r="R168" s="160">
        <v>6</v>
      </c>
      <c r="S168" s="160">
        <v>6</v>
      </c>
      <c r="T168" s="160">
        <v>6</v>
      </c>
      <c r="U168" s="166" t="s">
        <v>80</v>
      </c>
      <c r="V168" s="160" t="s">
        <v>74</v>
      </c>
      <c r="W168" s="177">
        <v>0</v>
      </c>
      <c r="X168" s="177">
        <v>931.07</v>
      </c>
      <c r="Y168" s="177">
        <v>0</v>
      </c>
      <c r="Z168" s="177">
        <v>1200</v>
      </c>
      <c r="AA168" s="179">
        <v>0</v>
      </c>
      <c r="AB168" s="76" t="s">
        <v>69</v>
      </c>
      <c r="AC168" s="179">
        <v>1000</v>
      </c>
      <c r="AD168" s="76" t="s">
        <v>301</v>
      </c>
      <c r="AE168" s="179">
        <v>0</v>
      </c>
      <c r="AF168" s="183">
        <v>0</v>
      </c>
      <c r="AG168" s="77" t="s">
        <v>69</v>
      </c>
      <c r="AH168" s="183">
        <v>1000</v>
      </c>
      <c r="AI168" s="77" t="s">
        <v>301</v>
      </c>
      <c r="AJ168" s="183">
        <v>0</v>
      </c>
      <c r="AK168" s="187">
        <v>0</v>
      </c>
      <c r="AL168" s="78" t="s">
        <v>69</v>
      </c>
      <c r="AM168" s="187">
        <v>1000</v>
      </c>
      <c r="AN168" s="78" t="s">
        <v>301</v>
      </c>
      <c r="AO168" s="187">
        <v>0</v>
      </c>
      <c r="AP168" s="191">
        <v>0</v>
      </c>
      <c r="AQ168" s="94" t="s">
        <v>69</v>
      </c>
      <c r="AR168" s="191">
        <v>1000</v>
      </c>
      <c r="AS168" s="108" t="s">
        <v>301</v>
      </c>
      <c r="AT168" s="192">
        <v>0</v>
      </c>
      <c r="AU168" s="193">
        <v>0</v>
      </c>
      <c r="AV168" s="109" t="s">
        <v>69</v>
      </c>
      <c r="AW168" s="193">
        <v>0</v>
      </c>
      <c r="AX168" s="109" t="s">
        <v>69</v>
      </c>
      <c r="AY168" s="177">
        <f t="shared" si="6"/>
        <v>0</v>
      </c>
      <c r="AZ168" s="177">
        <f t="shared" si="7"/>
        <v>6131.07</v>
      </c>
      <c r="BA168" s="93" t="s">
        <v>74</v>
      </c>
      <c r="BB168" s="177">
        <v>0</v>
      </c>
      <c r="BC168" s="177">
        <v>0</v>
      </c>
      <c r="BD168" s="177">
        <v>0</v>
      </c>
      <c r="BE168" s="177">
        <v>0</v>
      </c>
      <c r="BF168" s="177">
        <v>0</v>
      </c>
      <c r="BG168" s="177">
        <v>0</v>
      </c>
    </row>
    <row r="169" spans="1:59" s="89" customFormat="1" ht="47.25" x14ac:dyDescent="0.25">
      <c r="A169" s="28" t="s">
        <v>63</v>
      </c>
      <c r="B169" s="90">
        <v>4</v>
      </c>
      <c r="C169" s="90">
        <v>1</v>
      </c>
      <c r="D169" s="28" t="s">
        <v>370</v>
      </c>
      <c r="E169" s="91" t="s">
        <v>145</v>
      </c>
      <c r="F169" s="90" t="s">
        <v>76</v>
      </c>
      <c r="G169" s="91" t="s">
        <v>67</v>
      </c>
      <c r="H169" s="28">
        <v>42414</v>
      </c>
      <c r="I169" s="28" t="s">
        <v>367</v>
      </c>
      <c r="J169" s="28" t="s">
        <v>69</v>
      </c>
      <c r="K169" s="90" t="s">
        <v>69</v>
      </c>
      <c r="L169" s="92" t="s">
        <v>69</v>
      </c>
      <c r="M169" s="28" t="s">
        <v>77</v>
      </c>
      <c r="N169" s="93" t="s">
        <v>371</v>
      </c>
      <c r="O169" s="93" t="s">
        <v>372</v>
      </c>
      <c r="P169" s="160" t="s">
        <v>145</v>
      </c>
      <c r="Q169" s="160">
        <v>6</v>
      </c>
      <c r="R169" s="160">
        <v>6</v>
      </c>
      <c r="S169" s="160">
        <v>6</v>
      </c>
      <c r="T169" s="160">
        <v>6</v>
      </c>
      <c r="U169" s="166" t="s">
        <v>80</v>
      </c>
      <c r="V169" s="160" t="s">
        <v>74</v>
      </c>
      <c r="W169" s="177">
        <v>0</v>
      </c>
      <c r="X169" s="177">
        <v>1815.88</v>
      </c>
      <c r="Y169" s="177">
        <v>0</v>
      </c>
      <c r="Z169" s="177">
        <v>1500</v>
      </c>
      <c r="AA169" s="179">
        <v>0</v>
      </c>
      <c r="AB169" s="76" t="s">
        <v>69</v>
      </c>
      <c r="AC169" s="179">
        <v>6500</v>
      </c>
      <c r="AD169" s="76" t="s">
        <v>1618</v>
      </c>
      <c r="AE169" s="179">
        <v>0</v>
      </c>
      <c r="AF169" s="183">
        <v>0</v>
      </c>
      <c r="AG169" s="77" t="s">
        <v>69</v>
      </c>
      <c r="AH169" s="183">
        <v>1500</v>
      </c>
      <c r="AI169" s="77" t="s">
        <v>301</v>
      </c>
      <c r="AJ169" s="183">
        <v>0</v>
      </c>
      <c r="AK169" s="187">
        <v>0</v>
      </c>
      <c r="AL169" s="78" t="s">
        <v>69</v>
      </c>
      <c r="AM169" s="187">
        <v>1500</v>
      </c>
      <c r="AN169" s="78" t="s">
        <v>301</v>
      </c>
      <c r="AO169" s="187">
        <v>0</v>
      </c>
      <c r="AP169" s="191">
        <v>0</v>
      </c>
      <c r="AQ169" s="94" t="s">
        <v>69</v>
      </c>
      <c r="AR169" s="191">
        <v>1500</v>
      </c>
      <c r="AS169" s="108" t="s">
        <v>301</v>
      </c>
      <c r="AT169" s="192">
        <v>0</v>
      </c>
      <c r="AU169" s="193">
        <v>0</v>
      </c>
      <c r="AV169" s="109" t="s">
        <v>69</v>
      </c>
      <c r="AW169" s="193">
        <v>0</v>
      </c>
      <c r="AX169" s="109" t="s">
        <v>69</v>
      </c>
      <c r="AY169" s="177">
        <f t="shared" si="6"/>
        <v>0</v>
      </c>
      <c r="AZ169" s="177">
        <f t="shared" si="7"/>
        <v>14315.880000000001</v>
      </c>
      <c r="BA169" s="93" t="s">
        <v>74</v>
      </c>
      <c r="BB169" s="177">
        <v>0</v>
      </c>
      <c r="BC169" s="177">
        <v>0</v>
      </c>
      <c r="BD169" s="177">
        <v>0</v>
      </c>
      <c r="BE169" s="177">
        <v>0</v>
      </c>
      <c r="BF169" s="177">
        <v>0</v>
      </c>
      <c r="BG169" s="177">
        <v>0</v>
      </c>
    </row>
    <row r="170" spans="1:59" s="89" customFormat="1" ht="47.25" x14ac:dyDescent="0.25">
      <c r="A170" s="28" t="s">
        <v>63</v>
      </c>
      <c r="B170" s="90">
        <v>4</v>
      </c>
      <c r="C170" s="90">
        <v>1</v>
      </c>
      <c r="D170" s="28" t="s">
        <v>373</v>
      </c>
      <c r="E170" s="91" t="s">
        <v>74</v>
      </c>
      <c r="F170" s="90" t="s">
        <v>66</v>
      </c>
      <c r="G170" s="91" t="s">
        <v>67</v>
      </c>
      <c r="H170" s="28">
        <v>42415</v>
      </c>
      <c r="I170" s="28" t="s">
        <v>374</v>
      </c>
      <c r="J170" s="28" t="s">
        <v>69</v>
      </c>
      <c r="K170" s="90" t="s">
        <v>69</v>
      </c>
      <c r="L170" s="92" t="s">
        <v>69</v>
      </c>
      <c r="M170" s="28" t="s">
        <v>70</v>
      </c>
      <c r="N170" s="93" t="s">
        <v>375</v>
      </c>
      <c r="O170" s="93" t="s">
        <v>376</v>
      </c>
      <c r="P170" s="160" t="s">
        <v>145</v>
      </c>
      <c r="Q170" s="160">
        <v>6</v>
      </c>
      <c r="R170" s="160">
        <v>6</v>
      </c>
      <c r="S170" s="160">
        <v>6</v>
      </c>
      <c r="T170" s="160">
        <v>6</v>
      </c>
      <c r="U170" s="166" t="s">
        <v>80</v>
      </c>
      <c r="V170" s="160" t="s">
        <v>74</v>
      </c>
      <c r="W170" s="177">
        <v>0</v>
      </c>
      <c r="X170" s="177">
        <v>1196.49</v>
      </c>
      <c r="Y170" s="177">
        <v>0</v>
      </c>
      <c r="Z170" s="177">
        <v>2026.52</v>
      </c>
      <c r="AA170" s="179">
        <v>0</v>
      </c>
      <c r="AB170" s="76" t="s">
        <v>69</v>
      </c>
      <c r="AC170" s="179">
        <v>1000</v>
      </c>
      <c r="AD170" s="76" t="s">
        <v>301</v>
      </c>
      <c r="AE170" s="179">
        <v>0</v>
      </c>
      <c r="AF170" s="183">
        <v>0</v>
      </c>
      <c r="AG170" s="77" t="s">
        <v>69</v>
      </c>
      <c r="AH170" s="183">
        <v>1000</v>
      </c>
      <c r="AI170" s="77" t="s">
        <v>301</v>
      </c>
      <c r="AJ170" s="183">
        <v>0</v>
      </c>
      <c r="AK170" s="187">
        <v>0</v>
      </c>
      <c r="AL170" s="78" t="s">
        <v>69</v>
      </c>
      <c r="AM170" s="187">
        <v>1000</v>
      </c>
      <c r="AN170" s="78" t="s">
        <v>301</v>
      </c>
      <c r="AO170" s="187">
        <v>0</v>
      </c>
      <c r="AP170" s="191">
        <v>0</v>
      </c>
      <c r="AQ170" s="94" t="s">
        <v>69</v>
      </c>
      <c r="AR170" s="191">
        <v>1000</v>
      </c>
      <c r="AS170" s="108" t="s">
        <v>301</v>
      </c>
      <c r="AT170" s="192">
        <v>0</v>
      </c>
      <c r="AU170" s="193">
        <v>0</v>
      </c>
      <c r="AV170" s="109" t="s">
        <v>69</v>
      </c>
      <c r="AW170" s="193">
        <v>0</v>
      </c>
      <c r="AX170" s="109" t="s">
        <v>69</v>
      </c>
      <c r="AY170" s="177">
        <f t="shared" ref="AY170:AY238" si="12">W170+Y170+AA170+AF170+AK170+AP170+AU170</f>
        <v>0</v>
      </c>
      <c r="AZ170" s="177">
        <f t="shared" ref="AZ170:AZ238" si="13">X170+Z170+AC170+AE170+AH170+AJ170+AM170+AO170+AR170+AT170+AW170</f>
        <v>7223.01</v>
      </c>
      <c r="BA170" s="93" t="s">
        <v>74</v>
      </c>
      <c r="BB170" s="177">
        <v>0</v>
      </c>
      <c r="BC170" s="177">
        <v>0</v>
      </c>
      <c r="BD170" s="177">
        <v>0</v>
      </c>
      <c r="BE170" s="177">
        <v>0</v>
      </c>
      <c r="BF170" s="177">
        <v>0</v>
      </c>
      <c r="BG170" s="177">
        <v>0</v>
      </c>
    </row>
    <row r="171" spans="1:59" s="89" customFormat="1" ht="47.25" x14ac:dyDescent="0.25">
      <c r="A171" s="28" t="s">
        <v>63</v>
      </c>
      <c r="B171" s="90">
        <v>4</v>
      </c>
      <c r="C171" s="90">
        <v>1</v>
      </c>
      <c r="D171" s="28" t="s">
        <v>377</v>
      </c>
      <c r="E171" s="91" t="s">
        <v>74</v>
      </c>
      <c r="F171" s="90" t="s">
        <v>76</v>
      </c>
      <c r="G171" s="91" t="s">
        <v>67</v>
      </c>
      <c r="H171" s="28">
        <v>42415</v>
      </c>
      <c r="I171" s="28" t="s">
        <v>374</v>
      </c>
      <c r="J171" s="28" t="s">
        <v>69</v>
      </c>
      <c r="K171" s="90" t="s">
        <v>69</v>
      </c>
      <c r="L171" s="92" t="s">
        <v>69</v>
      </c>
      <c r="M171" s="28" t="s">
        <v>77</v>
      </c>
      <c r="N171" s="93" t="s">
        <v>378</v>
      </c>
      <c r="O171" s="93" t="s">
        <v>376</v>
      </c>
      <c r="P171" s="160" t="s">
        <v>145</v>
      </c>
      <c r="Q171" s="160">
        <v>6</v>
      </c>
      <c r="R171" s="160">
        <v>6</v>
      </c>
      <c r="S171" s="160">
        <v>6</v>
      </c>
      <c r="T171" s="160">
        <v>6</v>
      </c>
      <c r="U171" s="166" t="s">
        <v>80</v>
      </c>
      <c r="V171" s="160" t="s">
        <v>74</v>
      </c>
      <c r="W171" s="177">
        <v>0</v>
      </c>
      <c r="X171" s="177">
        <v>4377.68</v>
      </c>
      <c r="Y171" s="177">
        <v>0</v>
      </c>
      <c r="Z171" s="177">
        <v>12506.3</v>
      </c>
      <c r="AA171" s="179">
        <v>0</v>
      </c>
      <c r="AB171" s="76" t="s">
        <v>69</v>
      </c>
      <c r="AC171" s="179">
        <v>3500</v>
      </c>
      <c r="AD171" s="76" t="s">
        <v>1616</v>
      </c>
      <c r="AE171" s="179">
        <v>0</v>
      </c>
      <c r="AF171" s="183">
        <v>0</v>
      </c>
      <c r="AG171" s="77" t="s">
        <v>69</v>
      </c>
      <c r="AH171" s="183">
        <v>1000</v>
      </c>
      <c r="AI171" s="77" t="s">
        <v>301</v>
      </c>
      <c r="AJ171" s="183">
        <v>0</v>
      </c>
      <c r="AK171" s="187">
        <v>0</v>
      </c>
      <c r="AL171" s="78" t="s">
        <v>69</v>
      </c>
      <c r="AM171" s="187">
        <v>1000</v>
      </c>
      <c r="AN171" s="78" t="s">
        <v>301</v>
      </c>
      <c r="AO171" s="187">
        <v>0</v>
      </c>
      <c r="AP171" s="191">
        <v>0</v>
      </c>
      <c r="AQ171" s="94" t="s">
        <v>69</v>
      </c>
      <c r="AR171" s="191">
        <v>1000</v>
      </c>
      <c r="AS171" s="108" t="s">
        <v>301</v>
      </c>
      <c r="AT171" s="192">
        <v>0</v>
      </c>
      <c r="AU171" s="193">
        <v>0</v>
      </c>
      <c r="AV171" s="109" t="s">
        <v>69</v>
      </c>
      <c r="AW171" s="193">
        <v>0</v>
      </c>
      <c r="AX171" s="109" t="s">
        <v>69</v>
      </c>
      <c r="AY171" s="177">
        <f t="shared" si="12"/>
        <v>0</v>
      </c>
      <c r="AZ171" s="177">
        <f t="shared" si="13"/>
        <v>23383.98</v>
      </c>
      <c r="BA171" s="93" t="s">
        <v>74</v>
      </c>
      <c r="BB171" s="177">
        <v>0</v>
      </c>
      <c r="BC171" s="177">
        <v>0</v>
      </c>
      <c r="BD171" s="177">
        <v>0</v>
      </c>
      <c r="BE171" s="177">
        <v>0</v>
      </c>
      <c r="BF171" s="177">
        <v>0</v>
      </c>
      <c r="BG171" s="177">
        <v>0</v>
      </c>
    </row>
    <row r="172" spans="1:59" s="89" customFormat="1" ht="47.25" x14ac:dyDescent="0.25">
      <c r="A172" s="28" t="s">
        <v>63</v>
      </c>
      <c r="B172" s="90">
        <v>4</v>
      </c>
      <c r="C172" s="90">
        <v>1</v>
      </c>
      <c r="D172" s="28" t="s">
        <v>379</v>
      </c>
      <c r="E172" s="91" t="s">
        <v>145</v>
      </c>
      <c r="F172" s="90" t="s">
        <v>66</v>
      </c>
      <c r="G172" s="91" t="s">
        <v>67</v>
      </c>
      <c r="H172" s="28">
        <v>42416</v>
      </c>
      <c r="I172" s="28" t="s">
        <v>380</v>
      </c>
      <c r="J172" s="28" t="s">
        <v>69</v>
      </c>
      <c r="K172" s="90" t="s">
        <v>69</v>
      </c>
      <c r="L172" s="92" t="s">
        <v>69</v>
      </c>
      <c r="M172" s="28" t="s">
        <v>70</v>
      </c>
      <c r="N172" s="93" t="s">
        <v>381</v>
      </c>
      <c r="O172" s="93" t="s">
        <v>382</v>
      </c>
      <c r="P172" s="160" t="s">
        <v>145</v>
      </c>
      <c r="Q172" s="160">
        <v>6</v>
      </c>
      <c r="R172" s="160">
        <v>6</v>
      </c>
      <c r="S172" s="160">
        <v>6</v>
      </c>
      <c r="T172" s="160">
        <v>6</v>
      </c>
      <c r="U172" s="166" t="s">
        <v>80</v>
      </c>
      <c r="V172" s="160" t="s">
        <v>74</v>
      </c>
      <c r="W172" s="177">
        <v>0</v>
      </c>
      <c r="X172" s="177">
        <v>533.35</v>
      </c>
      <c r="Y172" s="177">
        <v>0</v>
      </c>
      <c r="Z172" s="177">
        <v>1200</v>
      </c>
      <c r="AA172" s="179">
        <v>0</v>
      </c>
      <c r="AB172" s="76" t="s">
        <v>69</v>
      </c>
      <c r="AC172" s="179">
        <v>3000</v>
      </c>
      <c r="AD172" s="76" t="s">
        <v>383</v>
      </c>
      <c r="AE172" s="179">
        <v>0</v>
      </c>
      <c r="AF172" s="183">
        <v>0</v>
      </c>
      <c r="AG172" s="77" t="s">
        <v>69</v>
      </c>
      <c r="AH172" s="183">
        <v>1200</v>
      </c>
      <c r="AI172" s="77" t="s">
        <v>301</v>
      </c>
      <c r="AJ172" s="183">
        <v>0</v>
      </c>
      <c r="AK172" s="187">
        <v>0</v>
      </c>
      <c r="AL172" s="78" t="s">
        <v>69</v>
      </c>
      <c r="AM172" s="187">
        <v>1200</v>
      </c>
      <c r="AN172" s="78" t="s">
        <v>301</v>
      </c>
      <c r="AO172" s="187">
        <v>0</v>
      </c>
      <c r="AP172" s="191">
        <v>0</v>
      </c>
      <c r="AQ172" s="94" t="s">
        <v>69</v>
      </c>
      <c r="AR172" s="191">
        <v>1200</v>
      </c>
      <c r="AS172" s="108" t="s">
        <v>301</v>
      </c>
      <c r="AT172" s="192">
        <v>0</v>
      </c>
      <c r="AU172" s="193">
        <v>0</v>
      </c>
      <c r="AV172" s="109" t="s">
        <v>69</v>
      </c>
      <c r="AW172" s="193">
        <v>0</v>
      </c>
      <c r="AX172" s="109" t="s">
        <v>69</v>
      </c>
      <c r="AY172" s="177">
        <f t="shared" si="12"/>
        <v>0</v>
      </c>
      <c r="AZ172" s="177">
        <f t="shared" si="13"/>
        <v>8333.35</v>
      </c>
      <c r="BA172" s="93" t="s">
        <v>74</v>
      </c>
      <c r="BB172" s="177">
        <v>0</v>
      </c>
      <c r="BC172" s="177">
        <v>0</v>
      </c>
      <c r="BD172" s="177">
        <v>0</v>
      </c>
      <c r="BE172" s="177">
        <v>0</v>
      </c>
      <c r="BF172" s="177">
        <v>0</v>
      </c>
      <c r="BG172" s="177">
        <v>0</v>
      </c>
    </row>
    <row r="173" spans="1:59" s="89" customFormat="1" ht="47.25" x14ac:dyDescent="0.25">
      <c r="A173" s="28" t="s">
        <v>63</v>
      </c>
      <c r="B173" s="90">
        <v>4</v>
      </c>
      <c r="C173" s="90">
        <v>1</v>
      </c>
      <c r="D173" s="28" t="s">
        <v>384</v>
      </c>
      <c r="E173" s="91" t="s">
        <v>74</v>
      </c>
      <c r="F173" s="90" t="s">
        <v>76</v>
      </c>
      <c r="G173" s="91" t="s">
        <v>67</v>
      </c>
      <c r="H173" s="28">
        <v>42416</v>
      </c>
      <c r="I173" s="28" t="s">
        <v>380</v>
      </c>
      <c r="J173" s="28" t="s">
        <v>69</v>
      </c>
      <c r="K173" s="90" t="s">
        <v>69</v>
      </c>
      <c r="L173" s="92" t="s">
        <v>69</v>
      </c>
      <c r="M173" s="28" t="s">
        <v>77</v>
      </c>
      <c r="N173" s="93" t="s">
        <v>385</v>
      </c>
      <c r="O173" s="93" t="s">
        <v>386</v>
      </c>
      <c r="P173" s="160" t="s">
        <v>145</v>
      </c>
      <c r="Q173" s="160">
        <v>6</v>
      </c>
      <c r="R173" s="160">
        <v>6</v>
      </c>
      <c r="S173" s="160">
        <v>6</v>
      </c>
      <c r="T173" s="160">
        <v>6</v>
      </c>
      <c r="U173" s="166" t="s">
        <v>80</v>
      </c>
      <c r="V173" s="160" t="s">
        <v>74</v>
      </c>
      <c r="W173" s="177">
        <v>0</v>
      </c>
      <c r="X173" s="177">
        <v>2139.27</v>
      </c>
      <c r="Y173" s="177">
        <v>0</v>
      </c>
      <c r="Z173" s="177">
        <v>1500</v>
      </c>
      <c r="AA173" s="179">
        <v>0</v>
      </c>
      <c r="AB173" s="76" t="s">
        <v>69</v>
      </c>
      <c r="AC173" s="179">
        <v>3700</v>
      </c>
      <c r="AD173" s="76" t="s">
        <v>1619</v>
      </c>
      <c r="AE173" s="179">
        <v>0</v>
      </c>
      <c r="AF173" s="183">
        <v>0</v>
      </c>
      <c r="AG173" s="77" t="s">
        <v>69</v>
      </c>
      <c r="AH173" s="183">
        <v>1200</v>
      </c>
      <c r="AI173" s="77" t="s">
        <v>301</v>
      </c>
      <c r="AJ173" s="183">
        <v>0</v>
      </c>
      <c r="AK173" s="187">
        <v>0</v>
      </c>
      <c r="AL173" s="78" t="s">
        <v>69</v>
      </c>
      <c r="AM173" s="187">
        <v>1200</v>
      </c>
      <c r="AN173" s="78" t="s">
        <v>301</v>
      </c>
      <c r="AO173" s="187">
        <v>0</v>
      </c>
      <c r="AP173" s="191">
        <v>0</v>
      </c>
      <c r="AQ173" s="94" t="s">
        <v>69</v>
      </c>
      <c r="AR173" s="191">
        <v>1200</v>
      </c>
      <c r="AS173" s="108" t="s">
        <v>301</v>
      </c>
      <c r="AT173" s="192">
        <v>0</v>
      </c>
      <c r="AU173" s="193">
        <v>0</v>
      </c>
      <c r="AV173" s="109" t="s">
        <v>69</v>
      </c>
      <c r="AW173" s="193">
        <v>0</v>
      </c>
      <c r="AX173" s="109" t="s">
        <v>69</v>
      </c>
      <c r="AY173" s="177">
        <f t="shared" si="12"/>
        <v>0</v>
      </c>
      <c r="AZ173" s="177">
        <f t="shared" si="13"/>
        <v>10939.27</v>
      </c>
      <c r="BA173" s="93" t="s">
        <v>74</v>
      </c>
      <c r="BB173" s="177">
        <v>0</v>
      </c>
      <c r="BC173" s="177">
        <v>0</v>
      </c>
      <c r="BD173" s="177">
        <v>0</v>
      </c>
      <c r="BE173" s="177">
        <v>0</v>
      </c>
      <c r="BF173" s="177">
        <v>0</v>
      </c>
      <c r="BG173" s="177">
        <v>0</v>
      </c>
    </row>
    <row r="174" spans="1:59" s="89" customFormat="1" ht="47.25" x14ac:dyDescent="0.25">
      <c r="A174" s="28" t="s">
        <v>63</v>
      </c>
      <c r="B174" s="90">
        <v>4</v>
      </c>
      <c r="C174" s="90">
        <v>1</v>
      </c>
      <c r="D174" s="28" t="s">
        <v>387</v>
      </c>
      <c r="E174" s="91" t="s">
        <v>74</v>
      </c>
      <c r="F174" s="90" t="s">
        <v>66</v>
      </c>
      <c r="G174" s="91" t="s">
        <v>67</v>
      </c>
      <c r="H174" s="28">
        <v>42417</v>
      </c>
      <c r="I174" s="28" t="s">
        <v>388</v>
      </c>
      <c r="J174" s="28" t="s">
        <v>69</v>
      </c>
      <c r="K174" s="90" t="s">
        <v>69</v>
      </c>
      <c r="L174" s="92" t="s">
        <v>69</v>
      </c>
      <c r="M174" s="28" t="s">
        <v>70</v>
      </c>
      <c r="N174" s="93" t="s">
        <v>389</v>
      </c>
      <c r="O174" s="93" t="s">
        <v>390</v>
      </c>
      <c r="P174" s="160" t="s">
        <v>145</v>
      </c>
      <c r="Q174" s="160">
        <v>6</v>
      </c>
      <c r="R174" s="160">
        <v>6</v>
      </c>
      <c r="S174" s="160">
        <v>6</v>
      </c>
      <c r="T174" s="160">
        <v>6</v>
      </c>
      <c r="U174" s="166" t="s">
        <v>80</v>
      </c>
      <c r="V174" s="160" t="s">
        <v>74</v>
      </c>
      <c r="W174" s="177">
        <v>0</v>
      </c>
      <c r="X174" s="177">
        <v>526.51</v>
      </c>
      <c r="Y174" s="177">
        <v>0</v>
      </c>
      <c r="Z174" s="177">
        <v>1200</v>
      </c>
      <c r="AA174" s="179">
        <v>0</v>
      </c>
      <c r="AB174" s="76" t="s">
        <v>69</v>
      </c>
      <c r="AC174" s="179">
        <v>1000</v>
      </c>
      <c r="AD174" s="76" t="s">
        <v>301</v>
      </c>
      <c r="AE174" s="179">
        <v>0</v>
      </c>
      <c r="AF174" s="183">
        <v>0</v>
      </c>
      <c r="AG174" s="77" t="s">
        <v>69</v>
      </c>
      <c r="AH174" s="183">
        <v>1000</v>
      </c>
      <c r="AI174" s="77" t="s">
        <v>301</v>
      </c>
      <c r="AJ174" s="183">
        <v>0</v>
      </c>
      <c r="AK174" s="187">
        <v>0</v>
      </c>
      <c r="AL174" s="78" t="s">
        <v>69</v>
      </c>
      <c r="AM174" s="187">
        <v>1000</v>
      </c>
      <c r="AN174" s="78" t="s">
        <v>301</v>
      </c>
      <c r="AO174" s="187">
        <v>0</v>
      </c>
      <c r="AP174" s="191">
        <v>0</v>
      </c>
      <c r="AQ174" s="94" t="s">
        <v>69</v>
      </c>
      <c r="AR174" s="191">
        <v>1000</v>
      </c>
      <c r="AS174" s="108" t="s">
        <v>301</v>
      </c>
      <c r="AT174" s="192">
        <v>0</v>
      </c>
      <c r="AU174" s="193">
        <v>0</v>
      </c>
      <c r="AV174" s="109" t="s">
        <v>69</v>
      </c>
      <c r="AW174" s="193">
        <v>0</v>
      </c>
      <c r="AX174" s="109" t="s">
        <v>69</v>
      </c>
      <c r="AY174" s="177">
        <f t="shared" si="12"/>
        <v>0</v>
      </c>
      <c r="AZ174" s="177">
        <f t="shared" si="13"/>
        <v>5726.51</v>
      </c>
      <c r="BA174" s="93" t="s">
        <v>74</v>
      </c>
      <c r="BB174" s="177">
        <v>0</v>
      </c>
      <c r="BC174" s="177">
        <v>0</v>
      </c>
      <c r="BD174" s="177">
        <v>0</v>
      </c>
      <c r="BE174" s="177">
        <v>0</v>
      </c>
      <c r="BF174" s="177">
        <v>0</v>
      </c>
      <c r="BG174" s="177">
        <v>0</v>
      </c>
    </row>
    <row r="175" spans="1:59" s="89" customFormat="1" ht="47.25" x14ac:dyDescent="0.25">
      <c r="A175" s="28" t="s">
        <v>63</v>
      </c>
      <c r="B175" s="90">
        <v>4</v>
      </c>
      <c r="C175" s="90">
        <v>1</v>
      </c>
      <c r="D175" s="28" t="s">
        <v>391</v>
      </c>
      <c r="E175" s="91" t="s">
        <v>74</v>
      </c>
      <c r="F175" s="90" t="s">
        <v>76</v>
      </c>
      <c r="G175" s="91" t="s">
        <v>67</v>
      </c>
      <c r="H175" s="28">
        <v>42417</v>
      </c>
      <c r="I175" s="28" t="s">
        <v>388</v>
      </c>
      <c r="J175" s="28" t="s">
        <v>69</v>
      </c>
      <c r="K175" s="90" t="s">
        <v>69</v>
      </c>
      <c r="L175" s="92" t="s">
        <v>69</v>
      </c>
      <c r="M175" s="28" t="s">
        <v>77</v>
      </c>
      <c r="N175" s="93" t="s">
        <v>392</v>
      </c>
      <c r="O175" s="93" t="s">
        <v>393</v>
      </c>
      <c r="P175" s="160" t="s">
        <v>145</v>
      </c>
      <c r="Q175" s="160">
        <v>6</v>
      </c>
      <c r="R175" s="160">
        <v>6</v>
      </c>
      <c r="S175" s="160">
        <v>6</v>
      </c>
      <c r="T175" s="160">
        <v>6</v>
      </c>
      <c r="U175" s="166" t="s">
        <v>80</v>
      </c>
      <c r="V175" s="160" t="s">
        <v>74</v>
      </c>
      <c r="W175" s="177">
        <v>0</v>
      </c>
      <c r="X175" s="177">
        <v>0</v>
      </c>
      <c r="Y175" s="177">
        <v>0</v>
      </c>
      <c r="Z175" s="177">
        <v>1500</v>
      </c>
      <c r="AA175" s="179">
        <v>0</v>
      </c>
      <c r="AB175" s="76" t="s">
        <v>69</v>
      </c>
      <c r="AC175" s="179">
        <v>3700</v>
      </c>
      <c r="AD175" s="76" t="s">
        <v>1619</v>
      </c>
      <c r="AE175" s="179">
        <v>0</v>
      </c>
      <c r="AF175" s="183">
        <v>0</v>
      </c>
      <c r="AG175" s="77" t="s">
        <v>69</v>
      </c>
      <c r="AH175" s="183">
        <v>1200</v>
      </c>
      <c r="AI175" s="77" t="s">
        <v>301</v>
      </c>
      <c r="AJ175" s="183">
        <v>0</v>
      </c>
      <c r="AK175" s="187">
        <v>0</v>
      </c>
      <c r="AL175" s="78" t="s">
        <v>69</v>
      </c>
      <c r="AM175" s="187">
        <v>1200</v>
      </c>
      <c r="AN175" s="78" t="s">
        <v>301</v>
      </c>
      <c r="AO175" s="187">
        <v>0</v>
      </c>
      <c r="AP175" s="191">
        <v>0</v>
      </c>
      <c r="AQ175" s="94" t="s">
        <v>69</v>
      </c>
      <c r="AR175" s="191">
        <v>1200</v>
      </c>
      <c r="AS175" s="108" t="s">
        <v>301</v>
      </c>
      <c r="AT175" s="192">
        <v>0</v>
      </c>
      <c r="AU175" s="193">
        <v>0</v>
      </c>
      <c r="AV175" s="109" t="s">
        <v>69</v>
      </c>
      <c r="AW175" s="193">
        <v>0</v>
      </c>
      <c r="AX175" s="109" t="s">
        <v>69</v>
      </c>
      <c r="AY175" s="177">
        <f t="shared" si="12"/>
        <v>0</v>
      </c>
      <c r="AZ175" s="177">
        <f t="shared" si="13"/>
        <v>8800</v>
      </c>
      <c r="BA175" s="93" t="s">
        <v>74</v>
      </c>
      <c r="BB175" s="177">
        <v>0</v>
      </c>
      <c r="BC175" s="177">
        <v>0</v>
      </c>
      <c r="BD175" s="177">
        <v>0</v>
      </c>
      <c r="BE175" s="177">
        <v>0</v>
      </c>
      <c r="BF175" s="177">
        <v>0</v>
      </c>
      <c r="BG175" s="177">
        <v>0</v>
      </c>
    </row>
    <row r="176" spans="1:59" s="89" customFormat="1" ht="47.25" x14ac:dyDescent="0.25">
      <c r="A176" s="28" t="s">
        <v>63</v>
      </c>
      <c r="B176" s="90">
        <v>4</v>
      </c>
      <c r="C176" s="90">
        <v>1</v>
      </c>
      <c r="D176" s="28" t="s">
        <v>394</v>
      </c>
      <c r="E176" s="91" t="s">
        <v>145</v>
      </c>
      <c r="F176" s="90" t="s">
        <v>66</v>
      </c>
      <c r="G176" s="91" t="s">
        <v>67</v>
      </c>
      <c r="H176" s="28">
        <v>42419</v>
      </c>
      <c r="I176" s="28" t="s">
        <v>395</v>
      </c>
      <c r="J176" s="28" t="s">
        <v>69</v>
      </c>
      <c r="K176" s="90" t="s">
        <v>69</v>
      </c>
      <c r="L176" s="92" t="s">
        <v>69</v>
      </c>
      <c r="M176" s="28" t="s">
        <v>70</v>
      </c>
      <c r="N176" s="93" t="s">
        <v>396</v>
      </c>
      <c r="O176" s="93" t="s">
        <v>397</v>
      </c>
      <c r="P176" s="160" t="s">
        <v>145</v>
      </c>
      <c r="Q176" s="160">
        <v>6</v>
      </c>
      <c r="R176" s="160">
        <v>6</v>
      </c>
      <c r="S176" s="160">
        <v>6</v>
      </c>
      <c r="T176" s="160">
        <v>6</v>
      </c>
      <c r="U176" s="166" t="s">
        <v>80</v>
      </c>
      <c r="V176" s="160" t="s">
        <v>74</v>
      </c>
      <c r="W176" s="177">
        <v>0</v>
      </c>
      <c r="X176" s="177">
        <v>700.68</v>
      </c>
      <c r="Y176" s="177">
        <v>0</v>
      </c>
      <c r="Z176" s="177">
        <v>1715.65</v>
      </c>
      <c r="AA176" s="179">
        <v>0</v>
      </c>
      <c r="AB176" s="76" t="s">
        <v>69</v>
      </c>
      <c r="AC176" s="179">
        <v>2500</v>
      </c>
      <c r="AD176" s="76" t="s">
        <v>398</v>
      </c>
      <c r="AE176" s="179">
        <v>0</v>
      </c>
      <c r="AF176" s="183">
        <v>0</v>
      </c>
      <c r="AG176" s="77" t="s">
        <v>69</v>
      </c>
      <c r="AH176" s="183">
        <v>1200</v>
      </c>
      <c r="AI176" s="77" t="s">
        <v>301</v>
      </c>
      <c r="AJ176" s="183">
        <v>0</v>
      </c>
      <c r="AK176" s="187">
        <v>0</v>
      </c>
      <c r="AL176" s="78" t="s">
        <v>69</v>
      </c>
      <c r="AM176" s="187">
        <v>1200</v>
      </c>
      <c r="AN176" s="78" t="s">
        <v>301</v>
      </c>
      <c r="AO176" s="187">
        <v>0</v>
      </c>
      <c r="AP176" s="191">
        <v>0</v>
      </c>
      <c r="AQ176" s="94" t="s">
        <v>69</v>
      </c>
      <c r="AR176" s="191">
        <v>1200</v>
      </c>
      <c r="AS176" s="108" t="s">
        <v>301</v>
      </c>
      <c r="AT176" s="192">
        <v>0</v>
      </c>
      <c r="AU176" s="193">
        <v>0</v>
      </c>
      <c r="AV176" s="109" t="s">
        <v>69</v>
      </c>
      <c r="AW176" s="193">
        <v>0</v>
      </c>
      <c r="AX176" s="109" t="s">
        <v>69</v>
      </c>
      <c r="AY176" s="177">
        <f t="shared" si="12"/>
        <v>0</v>
      </c>
      <c r="AZ176" s="177">
        <f t="shared" si="13"/>
        <v>8516.33</v>
      </c>
      <c r="BA176" s="93" t="s">
        <v>74</v>
      </c>
      <c r="BB176" s="177">
        <v>0</v>
      </c>
      <c r="BC176" s="177">
        <v>0</v>
      </c>
      <c r="BD176" s="177">
        <v>0</v>
      </c>
      <c r="BE176" s="177">
        <v>0</v>
      </c>
      <c r="BF176" s="177">
        <v>0</v>
      </c>
      <c r="BG176" s="177">
        <v>0</v>
      </c>
    </row>
    <row r="177" spans="1:59" s="89" customFormat="1" ht="47.25" x14ac:dyDescent="0.25">
      <c r="A177" s="28" t="s">
        <v>63</v>
      </c>
      <c r="B177" s="90">
        <v>4</v>
      </c>
      <c r="C177" s="90">
        <v>1</v>
      </c>
      <c r="D177" s="28" t="s">
        <v>399</v>
      </c>
      <c r="E177" s="91" t="s">
        <v>74</v>
      </c>
      <c r="F177" s="90" t="s">
        <v>400</v>
      </c>
      <c r="G177" s="91" t="s">
        <v>67</v>
      </c>
      <c r="H177" s="28">
        <v>42419</v>
      </c>
      <c r="I177" s="28" t="s">
        <v>395</v>
      </c>
      <c r="J177" s="28" t="s">
        <v>69</v>
      </c>
      <c r="K177" s="90" t="s">
        <v>69</v>
      </c>
      <c r="L177" s="92" t="s">
        <v>69</v>
      </c>
      <c r="M177" s="28" t="s">
        <v>77</v>
      </c>
      <c r="N177" s="93" t="s">
        <v>401</v>
      </c>
      <c r="O177" s="93" t="s">
        <v>402</v>
      </c>
      <c r="P177" s="160" t="s">
        <v>145</v>
      </c>
      <c r="Q177" s="160">
        <v>6</v>
      </c>
      <c r="R177" s="160">
        <v>6</v>
      </c>
      <c r="S177" s="160">
        <v>6</v>
      </c>
      <c r="T177" s="160">
        <v>6</v>
      </c>
      <c r="U177" s="166" t="s">
        <v>80</v>
      </c>
      <c r="V177" s="160" t="s">
        <v>74</v>
      </c>
      <c r="W177" s="177">
        <v>0</v>
      </c>
      <c r="X177" s="177">
        <v>0</v>
      </c>
      <c r="Y177" s="177">
        <v>0</v>
      </c>
      <c r="Z177" s="177">
        <v>1500</v>
      </c>
      <c r="AA177" s="179">
        <v>0</v>
      </c>
      <c r="AB177" s="76" t="s">
        <v>69</v>
      </c>
      <c r="AC177" s="179">
        <v>1200</v>
      </c>
      <c r="AD177" s="76" t="s">
        <v>301</v>
      </c>
      <c r="AE177" s="179">
        <v>0</v>
      </c>
      <c r="AF177" s="183">
        <v>0</v>
      </c>
      <c r="AG177" s="77" t="s">
        <v>69</v>
      </c>
      <c r="AH177" s="183">
        <v>1200</v>
      </c>
      <c r="AI177" s="77" t="s">
        <v>301</v>
      </c>
      <c r="AJ177" s="183">
        <v>0</v>
      </c>
      <c r="AK177" s="187">
        <v>0</v>
      </c>
      <c r="AL177" s="78" t="s">
        <v>69</v>
      </c>
      <c r="AM177" s="187">
        <v>1200</v>
      </c>
      <c r="AN177" s="78" t="s">
        <v>301</v>
      </c>
      <c r="AO177" s="187">
        <v>0</v>
      </c>
      <c r="AP177" s="191">
        <v>0</v>
      </c>
      <c r="AQ177" s="94" t="s">
        <v>69</v>
      </c>
      <c r="AR177" s="191">
        <v>1200</v>
      </c>
      <c r="AS177" s="108" t="s">
        <v>301</v>
      </c>
      <c r="AT177" s="192">
        <v>0</v>
      </c>
      <c r="AU177" s="193">
        <v>0</v>
      </c>
      <c r="AV177" s="109" t="s">
        <v>69</v>
      </c>
      <c r="AW177" s="193">
        <v>0</v>
      </c>
      <c r="AX177" s="109" t="s">
        <v>69</v>
      </c>
      <c r="AY177" s="177">
        <f t="shared" si="12"/>
        <v>0</v>
      </c>
      <c r="AZ177" s="177">
        <f t="shared" si="13"/>
        <v>6300</v>
      </c>
      <c r="BA177" s="93" t="s">
        <v>74</v>
      </c>
      <c r="BB177" s="177">
        <v>0</v>
      </c>
      <c r="BC177" s="177">
        <v>0</v>
      </c>
      <c r="BD177" s="177">
        <v>0</v>
      </c>
      <c r="BE177" s="177">
        <v>0</v>
      </c>
      <c r="BF177" s="177">
        <v>0</v>
      </c>
      <c r="BG177" s="177">
        <v>0</v>
      </c>
    </row>
    <row r="178" spans="1:59" s="89" customFormat="1" ht="47.25" x14ac:dyDescent="0.25">
      <c r="A178" s="28" t="s">
        <v>63</v>
      </c>
      <c r="B178" s="90">
        <v>4</v>
      </c>
      <c r="C178" s="90">
        <v>2</v>
      </c>
      <c r="D178" s="28" t="s">
        <v>403</v>
      </c>
      <c r="E178" s="91" t="s">
        <v>145</v>
      </c>
      <c r="F178" s="90" t="s">
        <v>404</v>
      </c>
      <c r="G178" s="91" t="s">
        <v>67</v>
      </c>
      <c r="H178" s="28">
        <v>42418</v>
      </c>
      <c r="I178" s="28" t="s">
        <v>405</v>
      </c>
      <c r="J178" s="28" t="s">
        <v>69</v>
      </c>
      <c r="K178" s="90" t="s">
        <v>69</v>
      </c>
      <c r="L178" s="92" t="s">
        <v>69</v>
      </c>
      <c r="M178" s="28" t="s">
        <v>77</v>
      </c>
      <c r="N178" s="93" t="s">
        <v>406</v>
      </c>
      <c r="O178" s="93" t="s">
        <v>407</v>
      </c>
      <c r="P178" s="160" t="s">
        <v>74</v>
      </c>
      <c r="Q178" s="160" t="s">
        <v>80</v>
      </c>
      <c r="R178" s="160">
        <v>6</v>
      </c>
      <c r="S178" s="160" t="s">
        <v>80</v>
      </c>
      <c r="T178" s="160" t="s">
        <v>80</v>
      </c>
      <c r="U178" s="166" t="s">
        <v>80</v>
      </c>
      <c r="V178" s="160" t="s">
        <v>74</v>
      </c>
      <c r="W178" s="177">
        <v>0</v>
      </c>
      <c r="X178" s="177">
        <v>0</v>
      </c>
      <c r="Y178" s="177">
        <v>0</v>
      </c>
      <c r="Z178" s="177">
        <v>21145.24</v>
      </c>
      <c r="AA178" s="179">
        <v>0</v>
      </c>
      <c r="AB178" s="76" t="s">
        <v>69</v>
      </c>
      <c r="AC178" s="179">
        <v>9500</v>
      </c>
      <c r="AD178" s="76" t="s">
        <v>408</v>
      </c>
      <c r="AE178" s="179">
        <v>0</v>
      </c>
      <c r="AF178" s="183">
        <v>0</v>
      </c>
      <c r="AG178" s="77" t="s">
        <v>69</v>
      </c>
      <c r="AH178" s="183">
        <v>3500</v>
      </c>
      <c r="AI178" s="77" t="s">
        <v>409</v>
      </c>
      <c r="AJ178" s="183">
        <v>0</v>
      </c>
      <c r="AK178" s="187">
        <v>0</v>
      </c>
      <c r="AL178" s="78" t="s">
        <v>69</v>
      </c>
      <c r="AM178" s="187">
        <v>0</v>
      </c>
      <c r="AN178" s="78" t="s">
        <v>69</v>
      </c>
      <c r="AO178" s="187">
        <v>0</v>
      </c>
      <c r="AP178" s="191">
        <v>0</v>
      </c>
      <c r="AQ178" s="94" t="s">
        <v>69</v>
      </c>
      <c r="AR178" s="191">
        <v>0</v>
      </c>
      <c r="AS178" s="108" t="s">
        <v>69</v>
      </c>
      <c r="AT178" s="192">
        <v>0</v>
      </c>
      <c r="AU178" s="193">
        <v>0</v>
      </c>
      <c r="AV178" s="109" t="s">
        <v>69</v>
      </c>
      <c r="AW178" s="193">
        <v>0</v>
      </c>
      <c r="AX178" s="109" t="s">
        <v>69</v>
      </c>
      <c r="AY178" s="177">
        <f t="shared" si="12"/>
        <v>0</v>
      </c>
      <c r="AZ178" s="177">
        <f t="shared" si="13"/>
        <v>34145.240000000005</v>
      </c>
      <c r="BA178" s="93" t="s">
        <v>74</v>
      </c>
      <c r="BB178" s="177">
        <v>0</v>
      </c>
      <c r="BC178" s="177">
        <v>0</v>
      </c>
      <c r="BD178" s="177">
        <v>0</v>
      </c>
      <c r="BE178" s="177">
        <v>0</v>
      </c>
      <c r="BF178" s="177">
        <v>0</v>
      </c>
      <c r="BG178" s="177">
        <v>0</v>
      </c>
    </row>
    <row r="179" spans="1:59" s="89" customFormat="1" ht="31.5" x14ac:dyDescent="0.25">
      <c r="A179" s="28" t="s">
        <v>87</v>
      </c>
      <c r="B179" s="90">
        <v>4</v>
      </c>
      <c r="C179" s="90">
        <v>1</v>
      </c>
      <c r="D179" s="28" t="s">
        <v>410</v>
      </c>
      <c r="E179" s="91" t="s">
        <v>65</v>
      </c>
      <c r="F179" s="90" t="s">
        <v>411</v>
      </c>
      <c r="G179" s="91" t="s">
        <v>100</v>
      </c>
      <c r="H179" s="28">
        <v>42403</v>
      </c>
      <c r="I179" s="28" t="s">
        <v>306</v>
      </c>
      <c r="J179" s="28" t="s">
        <v>69</v>
      </c>
      <c r="K179" s="90" t="s">
        <v>69</v>
      </c>
      <c r="L179" s="92" t="s">
        <v>69</v>
      </c>
      <c r="M179" s="28" t="s">
        <v>108</v>
      </c>
      <c r="N179" s="93" t="s">
        <v>412</v>
      </c>
      <c r="O179" s="93" t="s">
        <v>413</v>
      </c>
      <c r="P179" s="160" t="s">
        <v>145</v>
      </c>
      <c r="Q179" s="160">
        <v>3</v>
      </c>
      <c r="R179" s="160" t="s">
        <v>80</v>
      </c>
      <c r="S179" s="160" t="s">
        <v>80</v>
      </c>
      <c r="T179" s="160" t="s">
        <v>80</v>
      </c>
      <c r="U179" s="166" t="s">
        <v>80</v>
      </c>
      <c r="V179" s="160" t="s">
        <v>74</v>
      </c>
      <c r="W179" s="177">
        <v>0</v>
      </c>
      <c r="X179" s="177">
        <v>71238.3</v>
      </c>
      <c r="Y179" s="177">
        <v>0</v>
      </c>
      <c r="Z179" s="177">
        <v>16647.669999999998</v>
      </c>
      <c r="AA179" s="179">
        <v>0</v>
      </c>
      <c r="AB179" s="76" t="s">
        <v>69</v>
      </c>
      <c r="AC179" s="179">
        <v>12000</v>
      </c>
      <c r="AD179" s="76" t="s">
        <v>414</v>
      </c>
      <c r="AE179" s="179">
        <v>0</v>
      </c>
      <c r="AF179" s="183">
        <v>0</v>
      </c>
      <c r="AG179" s="77" t="s">
        <v>69</v>
      </c>
      <c r="AH179" s="183">
        <v>0</v>
      </c>
      <c r="AI179" s="77" t="s">
        <v>69</v>
      </c>
      <c r="AJ179" s="183">
        <v>0</v>
      </c>
      <c r="AK179" s="187">
        <v>0</v>
      </c>
      <c r="AL179" s="78" t="s">
        <v>69</v>
      </c>
      <c r="AM179" s="187">
        <v>0</v>
      </c>
      <c r="AN179" s="78" t="s">
        <v>69</v>
      </c>
      <c r="AO179" s="187">
        <v>0</v>
      </c>
      <c r="AP179" s="191">
        <v>0</v>
      </c>
      <c r="AQ179" s="94" t="s">
        <v>69</v>
      </c>
      <c r="AR179" s="191">
        <v>0</v>
      </c>
      <c r="AS179" s="108" t="s">
        <v>69</v>
      </c>
      <c r="AT179" s="192">
        <v>0</v>
      </c>
      <c r="AU179" s="193">
        <v>0</v>
      </c>
      <c r="AV179" s="109" t="s">
        <v>69</v>
      </c>
      <c r="AW179" s="193">
        <v>0</v>
      </c>
      <c r="AX179" s="109" t="s">
        <v>69</v>
      </c>
      <c r="AY179" s="177">
        <f t="shared" si="12"/>
        <v>0</v>
      </c>
      <c r="AZ179" s="177">
        <f t="shared" si="13"/>
        <v>99885.97</v>
      </c>
      <c r="BA179" s="93" t="s">
        <v>74</v>
      </c>
      <c r="BB179" s="177">
        <v>0</v>
      </c>
      <c r="BC179" s="177">
        <v>0</v>
      </c>
      <c r="BD179" s="177">
        <v>0</v>
      </c>
      <c r="BE179" s="177">
        <v>0</v>
      </c>
      <c r="BF179" s="177">
        <v>0</v>
      </c>
      <c r="BG179" s="177">
        <v>0</v>
      </c>
    </row>
    <row r="180" spans="1:59" s="89" customFormat="1" ht="94.5" x14ac:dyDescent="0.25">
      <c r="A180" s="28" t="s">
        <v>84</v>
      </c>
      <c r="B180" s="90">
        <v>4</v>
      </c>
      <c r="C180" s="90">
        <v>1</v>
      </c>
      <c r="D180" s="28" t="s">
        <v>415</v>
      </c>
      <c r="E180" s="91" t="s">
        <v>145</v>
      </c>
      <c r="F180" s="90" t="s">
        <v>416</v>
      </c>
      <c r="G180" s="91" t="s">
        <v>100</v>
      </c>
      <c r="H180" s="28">
        <v>11401</v>
      </c>
      <c r="I180" s="28" t="s">
        <v>238</v>
      </c>
      <c r="J180" s="28" t="s">
        <v>69</v>
      </c>
      <c r="K180" s="90" t="s">
        <v>69</v>
      </c>
      <c r="L180" s="92" t="s">
        <v>69</v>
      </c>
      <c r="M180" s="28" t="s">
        <v>77</v>
      </c>
      <c r="N180" s="93" t="s">
        <v>417</v>
      </c>
      <c r="O180" s="93" t="s">
        <v>418</v>
      </c>
      <c r="P180" s="160" t="s">
        <v>145</v>
      </c>
      <c r="Q180" s="160">
        <v>6</v>
      </c>
      <c r="R180" s="160">
        <v>6</v>
      </c>
      <c r="S180" s="160">
        <v>6</v>
      </c>
      <c r="T180" s="160">
        <v>6</v>
      </c>
      <c r="U180" s="166">
        <v>2029</v>
      </c>
      <c r="V180" s="160" t="s">
        <v>74</v>
      </c>
      <c r="W180" s="177">
        <v>0</v>
      </c>
      <c r="X180" s="177">
        <v>185157.62</v>
      </c>
      <c r="Y180" s="177">
        <v>0</v>
      </c>
      <c r="Z180" s="177">
        <v>40000</v>
      </c>
      <c r="AA180" s="179">
        <v>0</v>
      </c>
      <c r="AB180" s="76" t="s">
        <v>69</v>
      </c>
      <c r="AC180" s="179">
        <v>58500</v>
      </c>
      <c r="AD180" s="76" t="s">
        <v>1482</v>
      </c>
      <c r="AE180" s="179">
        <v>0</v>
      </c>
      <c r="AF180" s="183">
        <v>0</v>
      </c>
      <c r="AG180" s="77" t="s">
        <v>69</v>
      </c>
      <c r="AH180" s="183">
        <v>35000</v>
      </c>
      <c r="AI180" s="77" t="s">
        <v>419</v>
      </c>
      <c r="AJ180" s="183">
        <v>0</v>
      </c>
      <c r="AK180" s="187">
        <v>0</v>
      </c>
      <c r="AL180" s="78" t="s">
        <v>69</v>
      </c>
      <c r="AM180" s="187">
        <v>85000</v>
      </c>
      <c r="AN180" s="78" t="s">
        <v>420</v>
      </c>
      <c r="AO180" s="187">
        <v>0</v>
      </c>
      <c r="AP180" s="191">
        <v>0</v>
      </c>
      <c r="AQ180" s="94" t="s">
        <v>69</v>
      </c>
      <c r="AR180" s="191">
        <v>25000</v>
      </c>
      <c r="AS180" s="108" t="s">
        <v>421</v>
      </c>
      <c r="AT180" s="192">
        <v>0</v>
      </c>
      <c r="AU180" s="193">
        <v>0</v>
      </c>
      <c r="AV180" s="109" t="s">
        <v>69</v>
      </c>
      <c r="AW180" s="193">
        <v>0</v>
      </c>
      <c r="AX180" s="109" t="s">
        <v>69</v>
      </c>
      <c r="AY180" s="177">
        <f t="shared" si="12"/>
        <v>0</v>
      </c>
      <c r="AZ180" s="177">
        <f t="shared" si="13"/>
        <v>428657.62</v>
      </c>
      <c r="BA180" s="93" t="s">
        <v>74</v>
      </c>
      <c r="BB180" s="177">
        <v>0</v>
      </c>
      <c r="BC180" s="177">
        <v>0</v>
      </c>
      <c r="BD180" s="177">
        <v>0</v>
      </c>
      <c r="BE180" s="177">
        <v>0</v>
      </c>
      <c r="BF180" s="177">
        <v>0</v>
      </c>
      <c r="BG180" s="177">
        <v>0</v>
      </c>
    </row>
    <row r="181" spans="1:59" s="89" customFormat="1" ht="63" x14ac:dyDescent="0.25">
      <c r="A181" s="28" t="s">
        <v>84</v>
      </c>
      <c r="B181" s="90">
        <v>4</v>
      </c>
      <c r="C181" s="90">
        <v>1</v>
      </c>
      <c r="D181" s="28" t="s">
        <v>422</v>
      </c>
      <c r="E181" s="91" t="s">
        <v>145</v>
      </c>
      <c r="F181" s="90" t="s">
        <v>423</v>
      </c>
      <c r="G181" s="91" t="s">
        <v>67</v>
      </c>
      <c r="H181" s="28">
        <v>11401</v>
      </c>
      <c r="I181" s="28" t="s">
        <v>238</v>
      </c>
      <c r="J181" s="28" t="s">
        <v>69</v>
      </c>
      <c r="K181" s="90" t="s">
        <v>69</v>
      </c>
      <c r="L181" s="92" t="s">
        <v>69</v>
      </c>
      <c r="M181" s="28" t="s">
        <v>77</v>
      </c>
      <c r="N181" s="93" t="s">
        <v>424</v>
      </c>
      <c r="O181" s="93" t="s">
        <v>425</v>
      </c>
      <c r="P181" s="160" t="s">
        <v>145</v>
      </c>
      <c r="Q181" s="160">
        <v>6</v>
      </c>
      <c r="R181" s="160">
        <v>6</v>
      </c>
      <c r="S181" s="160">
        <v>6</v>
      </c>
      <c r="T181" s="160">
        <v>6</v>
      </c>
      <c r="U181" s="166">
        <v>2029</v>
      </c>
      <c r="V181" s="160" t="s">
        <v>74</v>
      </c>
      <c r="W181" s="177">
        <v>0</v>
      </c>
      <c r="X181" s="177">
        <v>71440</v>
      </c>
      <c r="Y181" s="177">
        <v>0</v>
      </c>
      <c r="Z181" s="177">
        <v>5000</v>
      </c>
      <c r="AA181" s="179">
        <v>0</v>
      </c>
      <c r="AB181" s="76" t="s">
        <v>69</v>
      </c>
      <c r="AC181" s="179">
        <v>7500</v>
      </c>
      <c r="AD181" s="76" t="s">
        <v>426</v>
      </c>
      <c r="AE181" s="179">
        <v>0</v>
      </c>
      <c r="AF181" s="183">
        <v>0</v>
      </c>
      <c r="AG181" s="77" t="s">
        <v>69</v>
      </c>
      <c r="AH181" s="183">
        <v>7500</v>
      </c>
      <c r="AI181" s="77" t="s">
        <v>426</v>
      </c>
      <c r="AJ181" s="183">
        <v>0</v>
      </c>
      <c r="AK181" s="187">
        <v>0</v>
      </c>
      <c r="AL181" s="78" t="s">
        <v>69</v>
      </c>
      <c r="AM181" s="187">
        <v>33500</v>
      </c>
      <c r="AN181" s="78" t="s">
        <v>427</v>
      </c>
      <c r="AO181" s="187">
        <v>0</v>
      </c>
      <c r="AP181" s="191">
        <v>0</v>
      </c>
      <c r="AQ181" s="94" t="s">
        <v>69</v>
      </c>
      <c r="AR181" s="191">
        <v>12000</v>
      </c>
      <c r="AS181" s="108" t="s">
        <v>428</v>
      </c>
      <c r="AT181" s="192">
        <v>0</v>
      </c>
      <c r="AU181" s="193">
        <v>0</v>
      </c>
      <c r="AV181" s="109" t="s">
        <v>69</v>
      </c>
      <c r="AW181" s="193">
        <v>0</v>
      </c>
      <c r="AX181" s="109" t="s">
        <v>69</v>
      </c>
      <c r="AY181" s="177">
        <f t="shared" si="12"/>
        <v>0</v>
      </c>
      <c r="AZ181" s="177">
        <f t="shared" si="13"/>
        <v>136940</v>
      </c>
      <c r="BA181" s="93" t="s">
        <v>74</v>
      </c>
      <c r="BB181" s="177">
        <v>0</v>
      </c>
      <c r="BC181" s="177">
        <v>0</v>
      </c>
      <c r="BD181" s="177">
        <v>0</v>
      </c>
      <c r="BE181" s="177">
        <v>0</v>
      </c>
      <c r="BF181" s="177">
        <v>0</v>
      </c>
      <c r="BG181" s="177">
        <v>0</v>
      </c>
    </row>
    <row r="182" spans="1:59" s="89" customFormat="1" ht="141.75" x14ac:dyDescent="0.25">
      <c r="A182" s="28" t="s">
        <v>84</v>
      </c>
      <c r="B182" s="90">
        <v>4</v>
      </c>
      <c r="C182" s="90">
        <v>1</v>
      </c>
      <c r="D182" s="28" t="s">
        <v>429</v>
      </c>
      <c r="E182" s="91" t="s">
        <v>145</v>
      </c>
      <c r="F182" s="90" t="s">
        <v>430</v>
      </c>
      <c r="G182" s="91" t="s">
        <v>67</v>
      </c>
      <c r="H182" s="28">
        <v>11401</v>
      </c>
      <c r="I182" s="28" t="s">
        <v>238</v>
      </c>
      <c r="J182" s="28" t="s">
        <v>69</v>
      </c>
      <c r="K182" s="90" t="s">
        <v>69</v>
      </c>
      <c r="L182" s="92" t="s">
        <v>69</v>
      </c>
      <c r="M182" s="28" t="s">
        <v>70</v>
      </c>
      <c r="N182" s="93" t="s">
        <v>431</v>
      </c>
      <c r="O182" s="93" t="s">
        <v>432</v>
      </c>
      <c r="P182" s="160" t="s">
        <v>145</v>
      </c>
      <c r="Q182" s="160">
        <v>6</v>
      </c>
      <c r="R182" s="160">
        <v>6</v>
      </c>
      <c r="S182" s="160">
        <v>6</v>
      </c>
      <c r="T182" s="160">
        <v>6</v>
      </c>
      <c r="U182" s="166">
        <v>2029</v>
      </c>
      <c r="V182" s="160" t="s">
        <v>74</v>
      </c>
      <c r="W182" s="177">
        <v>0</v>
      </c>
      <c r="X182" s="177">
        <v>112236.24</v>
      </c>
      <c r="Y182" s="177">
        <v>0</v>
      </c>
      <c r="Z182" s="177">
        <v>19534.560000000001</v>
      </c>
      <c r="AA182" s="179">
        <v>0</v>
      </c>
      <c r="AB182" s="76" t="s">
        <v>69</v>
      </c>
      <c r="AC182" s="179">
        <v>25400</v>
      </c>
      <c r="AD182" s="76" t="s">
        <v>433</v>
      </c>
      <c r="AE182" s="179">
        <v>0</v>
      </c>
      <c r="AF182" s="183">
        <v>0</v>
      </c>
      <c r="AG182" s="77" t="s">
        <v>69</v>
      </c>
      <c r="AH182" s="183">
        <v>20400</v>
      </c>
      <c r="AI182" s="77" t="s">
        <v>434</v>
      </c>
      <c r="AJ182" s="183">
        <v>0</v>
      </c>
      <c r="AK182" s="187">
        <v>0</v>
      </c>
      <c r="AL182" s="78" t="s">
        <v>69</v>
      </c>
      <c r="AM182" s="187">
        <v>31900</v>
      </c>
      <c r="AN182" s="78" t="s">
        <v>435</v>
      </c>
      <c r="AO182" s="187">
        <v>0</v>
      </c>
      <c r="AP182" s="191">
        <v>0</v>
      </c>
      <c r="AQ182" s="94" t="s">
        <v>69</v>
      </c>
      <c r="AR182" s="191">
        <v>23400</v>
      </c>
      <c r="AS182" s="108" t="s">
        <v>436</v>
      </c>
      <c r="AT182" s="192">
        <v>0</v>
      </c>
      <c r="AU182" s="193">
        <v>0</v>
      </c>
      <c r="AV182" s="109" t="s">
        <v>69</v>
      </c>
      <c r="AW182" s="193">
        <v>0</v>
      </c>
      <c r="AX182" s="109" t="s">
        <v>69</v>
      </c>
      <c r="AY182" s="177">
        <f t="shared" si="12"/>
        <v>0</v>
      </c>
      <c r="AZ182" s="177">
        <f t="shared" si="13"/>
        <v>232870.80000000002</v>
      </c>
      <c r="BA182" s="93" t="s">
        <v>74</v>
      </c>
      <c r="BB182" s="177">
        <v>0</v>
      </c>
      <c r="BC182" s="177">
        <v>0</v>
      </c>
      <c r="BD182" s="177">
        <v>0</v>
      </c>
      <c r="BE182" s="177">
        <v>0</v>
      </c>
      <c r="BF182" s="177">
        <v>0</v>
      </c>
      <c r="BG182" s="177">
        <v>0</v>
      </c>
    </row>
    <row r="183" spans="1:59" s="89" customFormat="1" ht="31.5" x14ac:dyDescent="0.25">
      <c r="A183" s="28" t="s">
        <v>84</v>
      </c>
      <c r="B183" s="90">
        <v>4</v>
      </c>
      <c r="C183" s="90">
        <v>1</v>
      </c>
      <c r="D183" s="28" t="s">
        <v>437</v>
      </c>
      <c r="E183" s="91" t="s">
        <v>145</v>
      </c>
      <c r="F183" s="90" t="s">
        <v>438</v>
      </c>
      <c r="G183" s="91" t="s">
        <v>100</v>
      </c>
      <c r="H183" s="28">
        <v>11401</v>
      </c>
      <c r="I183" s="28" t="s">
        <v>238</v>
      </c>
      <c r="J183" s="28" t="s">
        <v>108</v>
      </c>
      <c r="K183" s="90" t="s">
        <v>439</v>
      </c>
      <c r="L183" s="92" t="s">
        <v>440</v>
      </c>
      <c r="M183" s="28" t="s">
        <v>108</v>
      </c>
      <c r="N183" s="93" t="s">
        <v>441</v>
      </c>
      <c r="O183" s="93" t="s">
        <v>442</v>
      </c>
      <c r="P183" s="160" t="s">
        <v>145</v>
      </c>
      <c r="Q183" s="160">
        <v>6</v>
      </c>
      <c r="R183" s="160">
        <v>6</v>
      </c>
      <c r="S183" s="160">
        <v>6</v>
      </c>
      <c r="T183" s="160">
        <v>6</v>
      </c>
      <c r="U183" s="166">
        <v>2029</v>
      </c>
      <c r="V183" s="160" t="s">
        <v>74</v>
      </c>
      <c r="W183" s="177">
        <v>5433.11</v>
      </c>
      <c r="X183" s="177">
        <v>58787.42</v>
      </c>
      <c r="Y183" s="177">
        <v>6003.98</v>
      </c>
      <c r="Z183" s="177">
        <v>54174.01</v>
      </c>
      <c r="AA183" s="179">
        <v>0</v>
      </c>
      <c r="AB183" s="76" t="s">
        <v>69</v>
      </c>
      <c r="AC183" s="179">
        <v>7500</v>
      </c>
      <c r="AD183" s="76" t="s">
        <v>443</v>
      </c>
      <c r="AE183" s="179">
        <v>0</v>
      </c>
      <c r="AF183" s="183">
        <v>0</v>
      </c>
      <c r="AG183" s="77" t="s">
        <v>69</v>
      </c>
      <c r="AH183" s="183">
        <v>7500</v>
      </c>
      <c r="AI183" s="77" t="s">
        <v>444</v>
      </c>
      <c r="AJ183" s="183">
        <v>0</v>
      </c>
      <c r="AK183" s="187">
        <v>0</v>
      </c>
      <c r="AL183" s="78" t="s">
        <v>69</v>
      </c>
      <c r="AM183" s="187">
        <v>7500</v>
      </c>
      <c r="AN183" s="78" t="s">
        <v>445</v>
      </c>
      <c r="AO183" s="187">
        <v>0</v>
      </c>
      <c r="AP183" s="191">
        <v>0</v>
      </c>
      <c r="AQ183" s="94" t="s">
        <v>69</v>
      </c>
      <c r="AR183" s="191">
        <v>7500</v>
      </c>
      <c r="AS183" s="108" t="s">
        <v>446</v>
      </c>
      <c r="AT183" s="192">
        <v>0</v>
      </c>
      <c r="AU183" s="193">
        <v>0</v>
      </c>
      <c r="AV183" s="109" t="s">
        <v>69</v>
      </c>
      <c r="AW183" s="193">
        <v>0</v>
      </c>
      <c r="AX183" s="109" t="s">
        <v>69</v>
      </c>
      <c r="AY183" s="177">
        <f t="shared" si="12"/>
        <v>11437.09</v>
      </c>
      <c r="AZ183" s="177">
        <f t="shared" si="13"/>
        <v>142961.43</v>
      </c>
      <c r="BA183" s="93" t="s">
        <v>74</v>
      </c>
      <c r="BB183" s="177">
        <v>0</v>
      </c>
      <c r="BC183" s="177">
        <v>0</v>
      </c>
      <c r="BD183" s="177">
        <v>0</v>
      </c>
      <c r="BE183" s="177">
        <v>0</v>
      </c>
      <c r="BF183" s="177">
        <v>0</v>
      </c>
      <c r="BG183" s="177">
        <v>0</v>
      </c>
    </row>
    <row r="184" spans="1:59" s="89" customFormat="1" ht="31.5" x14ac:dyDescent="0.25">
      <c r="A184" s="28" t="s">
        <v>63</v>
      </c>
      <c r="B184" s="90">
        <v>4</v>
      </c>
      <c r="C184" s="90">
        <v>1</v>
      </c>
      <c r="D184" s="28" t="s">
        <v>447</v>
      </c>
      <c r="E184" s="91" t="s">
        <v>74</v>
      </c>
      <c r="F184" s="90" t="s">
        <v>448</v>
      </c>
      <c r="G184" s="91" t="s">
        <v>100</v>
      </c>
      <c r="H184" s="28">
        <v>11401</v>
      </c>
      <c r="I184" s="28" t="s">
        <v>238</v>
      </c>
      <c r="J184" s="28" t="s">
        <v>69</v>
      </c>
      <c r="K184" s="90" t="s">
        <v>69</v>
      </c>
      <c r="L184" s="92" t="s">
        <v>69</v>
      </c>
      <c r="M184" s="28" t="s">
        <v>449</v>
      </c>
      <c r="N184" s="93" t="s">
        <v>450</v>
      </c>
      <c r="O184" s="93" t="s">
        <v>451</v>
      </c>
      <c r="P184" s="160" t="s">
        <v>74</v>
      </c>
      <c r="Q184" s="160" t="s">
        <v>80</v>
      </c>
      <c r="R184" s="160" t="s">
        <v>80</v>
      </c>
      <c r="S184" s="160" t="s">
        <v>80</v>
      </c>
      <c r="T184" s="160" t="s">
        <v>80</v>
      </c>
      <c r="U184" s="166">
        <v>2035</v>
      </c>
      <c r="V184" s="160" t="s">
        <v>74</v>
      </c>
      <c r="W184" s="177">
        <v>0</v>
      </c>
      <c r="X184" s="177">
        <v>257799.88</v>
      </c>
      <c r="Y184" s="177">
        <v>0</v>
      </c>
      <c r="Z184" s="177">
        <v>82035</v>
      </c>
      <c r="AA184" s="179">
        <v>0</v>
      </c>
      <c r="AB184" s="76" t="s">
        <v>69</v>
      </c>
      <c r="AC184" s="179">
        <v>5000</v>
      </c>
      <c r="AD184" s="76" t="s">
        <v>448</v>
      </c>
      <c r="AE184" s="179">
        <v>0</v>
      </c>
      <c r="AF184" s="183">
        <v>0</v>
      </c>
      <c r="AG184" s="77" t="s">
        <v>69</v>
      </c>
      <c r="AH184" s="183">
        <v>5000</v>
      </c>
      <c r="AI184" s="77" t="s">
        <v>448</v>
      </c>
      <c r="AJ184" s="183">
        <v>0</v>
      </c>
      <c r="AK184" s="187">
        <v>0</v>
      </c>
      <c r="AL184" s="78" t="s">
        <v>69</v>
      </c>
      <c r="AM184" s="187">
        <v>5000</v>
      </c>
      <c r="AN184" s="78" t="s">
        <v>448</v>
      </c>
      <c r="AO184" s="187">
        <v>0</v>
      </c>
      <c r="AP184" s="191">
        <v>0</v>
      </c>
      <c r="AQ184" s="94" t="s">
        <v>69</v>
      </c>
      <c r="AR184" s="191">
        <v>5000</v>
      </c>
      <c r="AS184" s="108" t="s">
        <v>448</v>
      </c>
      <c r="AT184" s="192">
        <v>0</v>
      </c>
      <c r="AU184" s="193">
        <v>0</v>
      </c>
      <c r="AV184" s="109" t="s">
        <v>448</v>
      </c>
      <c r="AW184" s="193">
        <v>80000</v>
      </c>
      <c r="AX184" s="109" t="s">
        <v>452</v>
      </c>
      <c r="AY184" s="177">
        <f t="shared" si="12"/>
        <v>0</v>
      </c>
      <c r="AZ184" s="177">
        <f t="shared" si="13"/>
        <v>439834.88</v>
      </c>
      <c r="BA184" s="93" t="s">
        <v>74</v>
      </c>
      <c r="BB184" s="177">
        <v>0</v>
      </c>
      <c r="BC184" s="177">
        <v>0</v>
      </c>
      <c r="BD184" s="177">
        <v>0</v>
      </c>
      <c r="BE184" s="177">
        <v>0</v>
      </c>
      <c r="BF184" s="177">
        <v>0</v>
      </c>
      <c r="BG184" s="177">
        <v>0</v>
      </c>
    </row>
    <row r="185" spans="1:59" s="89" customFormat="1" ht="126" x14ac:dyDescent="0.25">
      <c r="A185" s="28" t="s">
        <v>84</v>
      </c>
      <c r="B185" s="90">
        <v>4</v>
      </c>
      <c r="C185" s="90" t="s">
        <v>1432</v>
      </c>
      <c r="D185" s="28" t="s">
        <v>584</v>
      </c>
      <c r="E185" s="91" t="s">
        <v>145</v>
      </c>
      <c r="F185" s="90" t="s">
        <v>585</v>
      </c>
      <c r="G185" s="91" t="s">
        <v>67</v>
      </c>
      <c r="H185" s="28">
        <v>11401</v>
      </c>
      <c r="I185" s="28" t="s">
        <v>238</v>
      </c>
      <c r="J185" s="28">
        <v>14220000</v>
      </c>
      <c r="K185" s="90" t="s">
        <v>586</v>
      </c>
      <c r="L185" s="92" t="s">
        <v>587</v>
      </c>
      <c r="M185" s="28">
        <v>14220000</v>
      </c>
      <c r="N185" s="93" t="s">
        <v>588</v>
      </c>
      <c r="O185" s="93" t="s">
        <v>589</v>
      </c>
      <c r="P185" s="160" t="s">
        <v>74</v>
      </c>
      <c r="Q185" s="160" t="s">
        <v>80</v>
      </c>
      <c r="R185" s="160" t="s">
        <v>80</v>
      </c>
      <c r="S185" s="160" t="s">
        <v>80</v>
      </c>
      <c r="T185" s="160" t="s">
        <v>80</v>
      </c>
      <c r="U185" s="166" t="s">
        <v>80</v>
      </c>
      <c r="V185" s="160" t="s">
        <v>74</v>
      </c>
      <c r="W185" s="177">
        <v>0</v>
      </c>
      <c r="X185" s="177">
        <v>107915</v>
      </c>
      <c r="Y185" s="177">
        <v>0</v>
      </c>
      <c r="Z185" s="177">
        <v>0</v>
      </c>
      <c r="AA185" s="179">
        <v>108700</v>
      </c>
      <c r="AB185" s="76" t="s">
        <v>587</v>
      </c>
      <c r="AC185" s="179">
        <v>108700</v>
      </c>
      <c r="AD185" s="76" t="s">
        <v>589</v>
      </c>
      <c r="AE185" s="179">
        <v>0</v>
      </c>
      <c r="AF185" s="183">
        <v>108700</v>
      </c>
      <c r="AG185" s="77" t="s">
        <v>587</v>
      </c>
      <c r="AH185" s="183">
        <v>108700</v>
      </c>
      <c r="AI185" s="77" t="s">
        <v>589</v>
      </c>
      <c r="AJ185" s="183">
        <v>0</v>
      </c>
      <c r="AK185" s="187">
        <v>108700</v>
      </c>
      <c r="AL185" s="78" t="s">
        <v>587</v>
      </c>
      <c r="AM185" s="187">
        <v>108700</v>
      </c>
      <c r="AN185" s="78" t="s">
        <v>589</v>
      </c>
      <c r="AO185" s="187">
        <v>0</v>
      </c>
      <c r="AP185" s="191">
        <v>108700</v>
      </c>
      <c r="AQ185" s="94" t="s">
        <v>587</v>
      </c>
      <c r="AR185" s="191">
        <v>108700</v>
      </c>
      <c r="AS185" s="108" t="s">
        <v>589</v>
      </c>
      <c r="AT185" s="192">
        <v>0</v>
      </c>
      <c r="AU185" s="193">
        <v>0</v>
      </c>
      <c r="AV185" s="109" t="s">
        <v>69</v>
      </c>
      <c r="AW185" s="193">
        <v>0</v>
      </c>
      <c r="AX185" s="109" t="s">
        <v>69</v>
      </c>
      <c r="AY185" s="177">
        <f t="shared" si="12"/>
        <v>434800</v>
      </c>
      <c r="AZ185" s="177">
        <f t="shared" si="13"/>
        <v>542715</v>
      </c>
      <c r="BA185" s="93" t="s">
        <v>74</v>
      </c>
      <c r="BB185" s="177">
        <v>0</v>
      </c>
      <c r="BC185" s="177">
        <v>0</v>
      </c>
      <c r="BD185" s="177">
        <v>0</v>
      </c>
      <c r="BE185" s="177">
        <v>0</v>
      </c>
      <c r="BF185" s="177">
        <v>0</v>
      </c>
      <c r="BG185" s="177">
        <v>0</v>
      </c>
    </row>
    <row r="186" spans="1:59" s="89" customFormat="1" ht="126" x14ac:dyDescent="0.25">
      <c r="A186" s="28" t="s">
        <v>84</v>
      </c>
      <c r="B186" s="90">
        <v>9</v>
      </c>
      <c r="C186" s="90" t="s">
        <v>1432</v>
      </c>
      <c r="D186" s="28" t="s">
        <v>584</v>
      </c>
      <c r="E186" s="91" t="s">
        <v>145</v>
      </c>
      <c r="F186" s="90" t="s">
        <v>585</v>
      </c>
      <c r="G186" s="91" t="s">
        <v>67</v>
      </c>
      <c r="H186" s="28">
        <v>21101</v>
      </c>
      <c r="I186" s="28" t="s">
        <v>528</v>
      </c>
      <c r="J186" s="28">
        <v>14220000</v>
      </c>
      <c r="K186" s="90" t="s">
        <v>590</v>
      </c>
      <c r="L186" s="92" t="s">
        <v>587</v>
      </c>
      <c r="M186" s="28">
        <v>14220000</v>
      </c>
      <c r="N186" s="93" t="s">
        <v>591</v>
      </c>
      <c r="O186" s="93" t="s">
        <v>589</v>
      </c>
      <c r="P186" s="160" t="s">
        <v>74</v>
      </c>
      <c r="Q186" s="160" t="s">
        <v>80</v>
      </c>
      <c r="R186" s="160" t="s">
        <v>80</v>
      </c>
      <c r="S186" s="160" t="s">
        <v>80</v>
      </c>
      <c r="T186" s="160" t="s">
        <v>80</v>
      </c>
      <c r="U186" s="166" t="s">
        <v>80</v>
      </c>
      <c r="V186" s="160" t="s">
        <v>74</v>
      </c>
      <c r="W186" s="177">
        <v>0</v>
      </c>
      <c r="X186" s="177">
        <v>72600</v>
      </c>
      <c r="Y186" s="177">
        <v>0</v>
      </c>
      <c r="Z186" s="177">
        <v>0</v>
      </c>
      <c r="AA186" s="179">
        <v>72600</v>
      </c>
      <c r="AB186" s="76" t="s">
        <v>587</v>
      </c>
      <c r="AC186" s="179">
        <v>72600</v>
      </c>
      <c r="AD186" s="76" t="s">
        <v>589</v>
      </c>
      <c r="AE186" s="179">
        <v>0</v>
      </c>
      <c r="AF186" s="183">
        <v>72600</v>
      </c>
      <c r="AG186" s="77" t="s">
        <v>587</v>
      </c>
      <c r="AH186" s="183">
        <v>72600</v>
      </c>
      <c r="AI186" s="77" t="s">
        <v>589</v>
      </c>
      <c r="AJ186" s="183">
        <v>0</v>
      </c>
      <c r="AK186" s="187">
        <v>72600</v>
      </c>
      <c r="AL186" s="78" t="s">
        <v>587</v>
      </c>
      <c r="AM186" s="187">
        <v>72600</v>
      </c>
      <c r="AN186" s="78" t="s">
        <v>589</v>
      </c>
      <c r="AO186" s="187">
        <v>0</v>
      </c>
      <c r="AP186" s="191">
        <v>72600</v>
      </c>
      <c r="AQ186" s="94" t="s">
        <v>587</v>
      </c>
      <c r="AR186" s="191">
        <v>72600</v>
      </c>
      <c r="AS186" s="108" t="s">
        <v>589</v>
      </c>
      <c r="AT186" s="192">
        <v>0</v>
      </c>
      <c r="AU186" s="193">
        <v>0</v>
      </c>
      <c r="AV186" s="109" t="s">
        <v>69</v>
      </c>
      <c r="AW186" s="193">
        <v>0</v>
      </c>
      <c r="AX186" s="109" t="s">
        <v>69</v>
      </c>
      <c r="AY186" s="177">
        <f t="shared" si="12"/>
        <v>290400</v>
      </c>
      <c r="AZ186" s="177">
        <f t="shared" si="13"/>
        <v>363000</v>
      </c>
      <c r="BA186" s="93" t="s">
        <v>74</v>
      </c>
      <c r="BB186" s="177">
        <v>0</v>
      </c>
      <c r="BC186" s="177">
        <v>0</v>
      </c>
      <c r="BD186" s="177">
        <v>0</v>
      </c>
      <c r="BE186" s="177">
        <v>0</v>
      </c>
      <c r="BF186" s="177">
        <v>0</v>
      </c>
      <c r="BG186" s="177">
        <v>0</v>
      </c>
    </row>
    <row r="187" spans="1:59" s="89" customFormat="1" ht="126" x14ac:dyDescent="0.25">
      <c r="A187" s="28" t="s">
        <v>84</v>
      </c>
      <c r="B187" s="90">
        <v>9</v>
      </c>
      <c r="C187" s="90" t="s">
        <v>1432</v>
      </c>
      <c r="D187" s="28" t="s">
        <v>584</v>
      </c>
      <c r="E187" s="91" t="s">
        <v>145</v>
      </c>
      <c r="F187" s="90" t="s">
        <v>585</v>
      </c>
      <c r="G187" s="91" t="s">
        <v>67</v>
      </c>
      <c r="H187" s="28">
        <v>21102</v>
      </c>
      <c r="I187" s="28" t="s">
        <v>592</v>
      </c>
      <c r="J187" s="28">
        <v>14220000</v>
      </c>
      <c r="K187" s="90" t="s">
        <v>593</v>
      </c>
      <c r="L187" s="92" t="s">
        <v>587</v>
      </c>
      <c r="M187" s="28">
        <v>14220000</v>
      </c>
      <c r="N187" s="93" t="s">
        <v>594</v>
      </c>
      <c r="O187" s="93" t="s">
        <v>589</v>
      </c>
      <c r="P187" s="160" t="s">
        <v>74</v>
      </c>
      <c r="Q187" s="160" t="s">
        <v>80</v>
      </c>
      <c r="R187" s="160" t="s">
        <v>80</v>
      </c>
      <c r="S187" s="160" t="s">
        <v>80</v>
      </c>
      <c r="T187" s="160" t="s">
        <v>80</v>
      </c>
      <c r="U187" s="166" t="s">
        <v>80</v>
      </c>
      <c r="V187" s="160" t="s">
        <v>74</v>
      </c>
      <c r="W187" s="177">
        <v>0</v>
      </c>
      <c r="X187" s="177">
        <v>21600</v>
      </c>
      <c r="Y187" s="177">
        <v>0</v>
      </c>
      <c r="Z187" s="177">
        <v>0</v>
      </c>
      <c r="AA187" s="179">
        <v>21600</v>
      </c>
      <c r="AB187" s="76" t="s">
        <v>587</v>
      </c>
      <c r="AC187" s="179">
        <v>21600</v>
      </c>
      <c r="AD187" s="76" t="s">
        <v>589</v>
      </c>
      <c r="AE187" s="179">
        <v>0</v>
      </c>
      <c r="AF187" s="183">
        <v>21600</v>
      </c>
      <c r="AG187" s="77" t="s">
        <v>587</v>
      </c>
      <c r="AH187" s="183">
        <v>21600</v>
      </c>
      <c r="AI187" s="77" t="s">
        <v>589</v>
      </c>
      <c r="AJ187" s="183">
        <v>0</v>
      </c>
      <c r="AK187" s="187">
        <v>21600</v>
      </c>
      <c r="AL187" s="78" t="s">
        <v>587</v>
      </c>
      <c r="AM187" s="187">
        <v>21600</v>
      </c>
      <c r="AN187" s="78" t="s">
        <v>589</v>
      </c>
      <c r="AO187" s="187">
        <v>0</v>
      </c>
      <c r="AP187" s="191">
        <v>21600</v>
      </c>
      <c r="AQ187" s="94" t="s">
        <v>587</v>
      </c>
      <c r="AR187" s="191">
        <v>21600</v>
      </c>
      <c r="AS187" s="108" t="s">
        <v>589</v>
      </c>
      <c r="AT187" s="192">
        <v>0</v>
      </c>
      <c r="AU187" s="193">
        <v>0</v>
      </c>
      <c r="AV187" s="109" t="s">
        <v>69</v>
      </c>
      <c r="AW187" s="193">
        <v>0</v>
      </c>
      <c r="AX187" s="109" t="s">
        <v>69</v>
      </c>
      <c r="AY187" s="177">
        <f t="shared" si="12"/>
        <v>86400</v>
      </c>
      <c r="AZ187" s="177">
        <f t="shared" si="13"/>
        <v>108000</v>
      </c>
      <c r="BA187" s="93" t="s">
        <v>74</v>
      </c>
      <c r="BB187" s="177">
        <v>0</v>
      </c>
      <c r="BC187" s="177">
        <v>0</v>
      </c>
      <c r="BD187" s="177">
        <v>0</v>
      </c>
      <c r="BE187" s="177">
        <v>0</v>
      </c>
      <c r="BF187" s="177">
        <v>0</v>
      </c>
      <c r="BG187" s="177">
        <v>0</v>
      </c>
    </row>
    <row r="188" spans="1:59" s="89" customFormat="1" ht="126" x14ac:dyDescent="0.25">
      <c r="A188" s="28" t="s">
        <v>84</v>
      </c>
      <c r="B188" s="90">
        <v>9</v>
      </c>
      <c r="C188" s="90" t="s">
        <v>1432</v>
      </c>
      <c r="D188" s="28" t="s">
        <v>584</v>
      </c>
      <c r="E188" s="91" t="s">
        <v>145</v>
      </c>
      <c r="F188" s="90" t="s">
        <v>585</v>
      </c>
      <c r="G188" s="91" t="s">
        <v>67</v>
      </c>
      <c r="H188" s="28">
        <v>21103</v>
      </c>
      <c r="I188" s="28" t="s">
        <v>595</v>
      </c>
      <c r="J188" s="28">
        <v>14220000</v>
      </c>
      <c r="K188" s="90" t="s">
        <v>596</v>
      </c>
      <c r="L188" s="92" t="s">
        <v>587</v>
      </c>
      <c r="M188" s="28">
        <v>14220000</v>
      </c>
      <c r="N188" s="93" t="s">
        <v>597</v>
      </c>
      <c r="O188" s="93" t="s">
        <v>589</v>
      </c>
      <c r="P188" s="160" t="s">
        <v>74</v>
      </c>
      <c r="Q188" s="160" t="s">
        <v>80</v>
      </c>
      <c r="R188" s="160" t="s">
        <v>80</v>
      </c>
      <c r="S188" s="160" t="s">
        <v>80</v>
      </c>
      <c r="T188" s="160" t="s">
        <v>80</v>
      </c>
      <c r="U188" s="166" t="s">
        <v>80</v>
      </c>
      <c r="V188" s="160" t="s">
        <v>74</v>
      </c>
      <c r="W188" s="177">
        <v>0</v>
      </c>
      <c r="X188" s="177">
        <v>36000</v>
      </c>
      <c r="Y188" s="177">
        <v>0</v>
      </c>
      <c r="Z188" s="177">
        <v>0</v>
      </c>
      <c r="AA188" s="179">
        <v>36000</v>
      </c>
      <c r="AB188" s="76" t="s">
        <v>587</v>
      </c>
      <c r="AC188" s="179">
        <v>36000</v>
      </c>
      <c r="AD188" s="76" t="s">
        <v>589</v>
      </c>
      <c r="AE188" s="179">
        <v>0</v>
      </c>
      <c r="AF188" s="183">
        <v>36000</v>
      </c>
      <c r="AG188" s="77" t="s">
        <v>587</v>
      </c>
      <c r="AH188" s="183">
        <v>36000</v>
      </c>
      <c r="AI188" s="77" t="s">
        <v>589</v>
      </c>
      <c r="AJ188" s="183">
        <v>0</v>
      </c>
      <c r="AK188" s="187">
        <v>36000</v>
      </c>
      <c r="AL188" s="78" t="s">
        <v>587</v>
      </c>
      <c r="AM188" s="187">
        <v>36000</v>
      </c>
      <c r="AN188" s="78" t="s">
        <v>589</v>
      </c>
      <c r="AO188" s="187">
        <v>0</v>
      </c>
      <c r="AP188" s="191">
        <v>36000</v>
      </c>
      <c r="AQ188" s="94" t="s">
        <v>587</v>
      </c>
      <c r="AR188" s="191">
        <v>36000</v>
      </c>
      <c r="AS188" s="108" t="s">
        <v>589</v>
      </c>
      <c r="AT188" s="192">
        <v>0</v>
      </c>
      <c r="AU188" s="193">
        <v>0</v>
      </c>
      <c r="AV188" s="109" t="s">
        <v>69</v>
      </c>
      <c r="AW188" s="193">
        <v>0</v>
      </c>
      <c r="AX188" s="109" t="s">
        <v>69</v>
      </c>
      <c r="AY188" s="177">
        <f t="shared" si="12"/>
        <v>144000</v>
      </c>
      <c r="AZ188" s="177">
        <f t="shared" si="13"/>
        <v>180000</v>
      </c>
      <c r="BA188" s="93" t="s">
        <v>74</v>
      </c>
      <c r="BB188" s="177">
        <v>0</v>
      </c>
      <c r="BC188" s="177">
        <v>0</v>
      </c>
      <c r="BD188" s="177">
        <v>0</v>
      </c>
      <c r="BE188" s="177">
        <v>0</v>
      </c>
      <c r="BF188" s="177">
        <v>0</v>
      </c>
      <c r="BG188" s="177">
        <v>0</v>
      </c>
    </row>
    <row r="189" spans="1:59" s="89" customFormat="1" ht="126" x14ac:dyDescent="0.25">
      <c r="A189" s="28" t="s">
        <v>84</v>
      </c>
      <c r="B189" s="90">
        <v>9</v>
      </c>
      <c r="C189" s="90" t="s">
        <v>1432</v>
      </c>
      <c r="D189" s="28" t="s">
        <v>584</v>
      </c>
      <c r="E189" s="91" t="s">
        <v>145</v>
      </c>
      <c r="F189" s="90" t="s">
        <v>585</v>
      </c>
      <c r="G189" s="91" t="s">
        <v>67</v>
      </c>
      <c r="H189" s="28">
        <v>21104</v>
      </c>
      <c r="I189" s="28" t="s">
        <v>598</v>
      </c>
      <c r="J189" s="28">
        <v>14220000</v>
      </c>
      <c r="K189" s="90" t="s">
        <v>599</v>
      </c>
      <c r="L189" s="92" t="s">
        <v>587</v>
      </c>
      <c r="M189" s="28">
        <v>14220000</v>
      </c>
      <c r="N189" s="93" t="s">
        <v>600</v>
      </c>
      <c r="O189" s="93" t="s">
        <v>589</v>
      </c>
      <c r="P189" s="160" t="s">
        <v>74</v>
      </c>
      <c r="Q189" s="160" t="s">
        <v>80</v>
      </c>
      <c r="R189" s="160" t="s">
        <v>80</v>
      </c>
      <c r="S189" s="160" t="s">
        <v>80</v>
      </c>
      <c r="T189" s="160" t="s">
        <v>80</v>
      </c>
      <c r="U189" s="166" t="s">
        <v>80</v>
      </c>
      <c r="V189" s="160" t="s">
        <v>74</v>
      </c>
      <c r="W189" s="177">
        <v>0</v>
      </c>
      <c r="X189" s="177">
        <v>12600</v>
      </c>
      <c r="Y189" s="177">
        <v>0</v>
      </c>
      <c r="Z189" s="177">
        <v>0</v>
      </c>
      <c r="AA189" s="179">
        <v>12600</v>
      </c>
      <c r="AB189" s="76" t="s">
        <v>587</v>
      </c>
      <c r="AC189" s="179">
        <v>12600</v>
      </c>
      <c r="AD189" s="76" t="s">
        <v>589</v>
      </c>
      <c r="AE189" s="179">
        <v>0</v>
      </c>
      <c r="AF189" s="183">
        <v>12600</v>
      </c>
      <c r="AG189" s="77" t="s">
        <v>587</v>
      </c>
      <c r="AH189" s="183">
        <v>12600</v>
      </c>
      <c r="AI189" s="77" t="s">
        <v>589</v>
      </c>
      <c r="AJ189" s="183">
        <v>0</v>
      </c>
      <c r="AK189" s="187">
        <v>12600</v>
      </c>
      <c r="AL189" s="78" t="s">
        <v>587</v>
      </c>
      <c r="AM189" s="187">
        <v>12600</v>
      </c>
      <c r="AN189" s="78" t="s">
        <v>589</v>
      </c>
      <c r="AO189" s="187">
        <v>0</v>
      </c>
      <c r="AP189" s="191">
        <v>12600</v>
      </c>
      <c r="AQ189" s="94" t="s">
        <v>587</v>
      </c>
      <c r="AR189" s="191">
        <v>12600</v>
      </c>
      <c r="AS189" s="108" t="s">
        <v>589</v>
      </c>
      <c r="AT189" s="192">
        <v>0</v>
      </c>
      <c r="AU189" s="193">
        <v>0</v>
      </c>
      <c r="AV189" s="109" t="s">
        <v>69</v>
      </c>
      <c r="AW189" s="193">
        <v>0</v>
      </c>
      <c r="AX189" s="109" t="s">
        <v>69</v>
      </c>
      <c r="AY189" s="177">
        <f t="shared" si="12"/>
        <v>50400</v>
      </c>
      <c r="AZ189" s="177">
        <f t="shared" si="13"/>
        <v>63000</v>
      </c>
      <c r="BA189" s="93" t="s">
        <v>74</v>
      </c>
      <c r="BB189" s="177">
        <v>0</v>
      </c>
      <c r="BC189" s="177">
        <v>0</v>
      </c>
      <c r="BD189" s="177">
        <v>0</v>
      </c>
      <c r="BE189" s="177">
        <v>0</v>
      </c>
      <c r="BF189" s="177">
        <v>0</v>
      </c>
      <c r="BG189" s="177">
        <v>0</v>
      </c>
    </row>
    <row r="190" spans="1:59" s="89" customFormat="1" ht="126" x14ac:dyDescent="0.25">
      <c r="A190" s="28" t="s">
        <v>84</v>
      </c>
      <c r="B190" s="90">
        <v>9</v>
      </c>
      <c r="C190" s="90" t="s">
        <v>1432</v>
      </c>
      <c r="D190" s="28" t="s">
        <v>584</v>
      </c>
      <c r="E190" s="91" t="s">
        <v>145</v>
      </c>
      <c r="F190" s="90" t="s">
        <v>585</v>
      </c>
      <c r="G190" s="91" t="s">
        <v>67</v>
      </c>
      <c r="H190" s="28">
        <v>21105</v>
      </c>
      <c r="I190" s="28" t="s">
        <v>601</v>
      </c>
      <c r="J190" s="28">
        <v>14220000</v>
      </c>
      <c r="K190" s="90" t="s">
        <v>602</v>
      </c>
      <c r="L190" s="92" t="s">
        <v>587</v>
      </c>
      <c r="M190" s="28">
        <v>14220000</v>
      </c>
      <c r="N190" s="93" t="s">
        <v>603</v>
      </c>
      <c r="O190" s="93" t="s">
        <v>589</v>
      </c>
      <c r="P190" s="160" t="s">
        <v>74</v>
      </c>
      <c r="Q190" s="160" t="s">
        <v>80</v>
      </c>
      <c r="R190" s="160" t="s">
        <v>80</v>
      </c>
      <c r="S190" s="160" t="s">
        <v>80</v>
      </c>
      <c r="T190" s="160" t="s">
        <v>80</v>
      </c>
      <c r="U190" s="166" t="s">
        <v>80</v>
      </c>
      <c r="V190" s="160" t="s">
        <v>74</v>
      </c>
      <c r="W190" s="177">
        <v>0</v>
      </c>
      <c r="X190" s="177">
        <v>74400</v>
      </c>
      <c r="Y190" s="177">
        <v>0</v>
      </c>
      <c r="Z190" s="177">
        <v>0</v>
      </c>
      <c r="AA190" s="179">
        <v>74400</v>
      </c>
      <c r="AB190" s="76" t="s">
        <v>587</v>
      </c>
      <c r="AC190" s="179">
        <v>74400</v>
      </c>
      <c r="AD190" s="76" t="s">
        <v>589</v>
      </c>
      <c r="AE190" s="179">
        <v>0</v>
      </c>
      <c r="AF190" s="183">
        <v>74400</v>
      </c>
      <c r="AG190" s="77" t="s">
        <v>587</v>
      </c>
      <c r="AH190" s="183">
        <v>74400</v>
      </c>
      <c r="AI190" s="77" t="s">
        <v>589</v>
      </c>
      <c r="AJ190" s="183">
        <v>0</v>
      </c>
      <c r="AK190" s="187">
        <v>74400</v>
      </c>
      <c r="AL190" s="78" t="s">
        <v>587</v>
      </c>
      <c r="AM190" s="187">
        <v>74400</v>
      </c>
      <c r="AN190" s="78" t="s">
        <v>589</v>
      </c>
      <c r="AO190" s="187">
        <v>0</v>
      </c>
      <c r="AP190" s="191">
        <v>74400</v>
      </c>
      <c r="AQ190" s="94" t="s">
        <v>587</v>
      </c>
      <c r="AR190" s="191">
        <v>74400</v>
      </c>
      <c r="AS190" s="108" t="s">
        <v>589</v>
      </c>
      <c r="AT190" s="192">
        <v>0</v>
      </c>
      <c r="AU190" s="193">
        <v>0</v>
      </c>
      <c r="AV190" s="109" t="s">
        <v>69</v>
      </c>
      <c r="AW190" s="193">
        <v>0</v>
      </c>
      <c r="AX190" s="109" t="s">
        <v>69</v>
      </c>
      <c r="AY190" s="177">
        <f t="shared" si="12"/>
        <v>297600</v>
      </c>
      <c r="AZ190" s="177">
        <f t="shared" si="13"/>
        <v>372000</v>
      </c>
      <c r="BA190" s="93" t="s">
        <v>74</v>
      </c>
      <c r="BB190" s="177">
        <v>0</v>
      </c>
      <c r="BC190" s="177">
        <v>0</v>
      </c>
      <c r="BD190" s="177">
        <v>0</v>
      </c>
      <c r="BE190" s="177">
        <v>0</v>
      </c>
      <c r="BF190" s="177">
        <v>0</v>
      </c>
      <c r="BG190" s="177">
        <v>0</v>
      </c>
    </row>
    <row r="191" spans="1:59" s="89" customFormat="1" ht="126" x14ac:dyDescent="0.25">
      <c r="A191" s="28" t="s">
        <v>84</v>
      </c>
      <c r="B191" s="90">
        <v>9</v>
      </c>
      <c r="C191" s="90" t="s">
        <v>1432</v>
      </c>
      <c r="D191" s="28" t="s">
        <v>584</v>
      </c>
      <c r="E191" s="91" t="s">
        <v>145</v>
      </c>
      <c r="F191" s="90" t="s">
        <v>585</v>
      </c>
      <c r="G191" s="91" t="s">
        <v>67</v>
      </c>
      <c r="H191" s="28">
        <v>28101</v>
      </c>
      <c r="I191" s="28" t="s">
        <v>604</v>
      </c>
      <c r="J191" s="28">
        <v>14220000</v>
      </c>
      <c r="K191" s="90" t="s">
        <v>605</v>
      </c>
      <c r="L191" s="92" t="s">
        <v>587</v>
      </c>
      <c r="M191" s="28">
        <v>14220000</v>
      </c>
      <c r="N191" s="93" t="s">
        <v>606</v>
      </c>
      <c r="O191" s="93" t="s">
        <v>589</v>
      </c>
      <c r="P191" s="160" t="s">
        <v>74</v>
      </c>
      <c r="Q191" s="160" t="s">
        <v>80</v>
      </c>
      <c r="R191" s="160" t="s">
        <v>80</v>
      </c>
      <c r="S191" s="160" t="s">
        <v>80</v>
      </c>
      <c r="T191" s="160" t="s">
        <v>80</v>
      </c>
      <c r="U191" s="166" t="s">
        <v>80</v>
      </c>
      <c r="V191" s="160" t="s">
        <v>74</v>
      </c>
      <c r="W191" s="177">
        <v>0</v>
      </c>
      <c r="X191" s="177">
        <v>14040</v>
      </c>
      <c r="Y191" s="177">
        <v>0</v>
      </c>
      <c r="Z191" s="177">
        <v>0</v>
      </c>
      <c r="AA191" s="179">
        <v>14000</v>
      </c>
      <c r="AB191" s="76" t="s">
        <v>587</v>
      </c>
      <c r="AC191" s="179">
        <v>14000</v>
      </c>
      <c r="AD191" s="76" t="s">
        <v>589</v>
      </c>
      <c r="AE191" s="179">
        <v>0</v>
      </c>
      <c r="AF191" s="183">
        <v>14000</v>
      </c>
      <c r="AG191" s="77" t="s">
        <v>587</v>
      </c>
      <c r="AH191" s="183">
        <v>14000</v>
      </c>
      <c r="AI191" s="77" t="s">
        <v>589</v>
      </c>
      <c r="AJ191" s="183">
        <v>0</v>
      </c>
      <c r="AK191" s="187">
        <v>14000</v>
      </c>
      <c r="AL191" s="78" t="s">
        <v>587</v>
      </c>
      <c r="AM191" s="187">
        <v>14000</v>
      </c>
      <c r="AN191" s="78" t="s">
        <v>589</v>
      </c>
      <c r="AO191" s="187">
        <v>0</v>
      </c>
      <c r="AP191" s="191">
        <v>14000</v>
      </c>
      <c r="AQ191" s="94" t="s">
        <v>587</v>
      </c>
      <c r="AR191" s="191">
        <v>14000</v>
      </c>
      <c r="AS191" s="108" t="s">
        <v>589</v>
      </c>
      <c r="AT191" s="192">
        <v>0</v>
      </c>
      <c r="AU191" s="193">
        <v>0</v>
      </c>
      <c r="AV191" s="109" t="s">
        <v>69</v>
      </c>
      <c r="AW191" s="193">
        <v>0</v>
      </c>
      <c r="AX191" s="109" t="s">
        <v>69</v>
      </c>
      <c r="AY191" s="177">
        <f t="shared" si="12"/>
        <v>56000</v>
      </c>
      <c r="AZ191" s="177">
        <f t="shared" si="13"/>
        <v>70040</v>
      </c>
      <c r="BA191" s="93" t="s">
        <v>74</v>
      </c>
      <c r="BB191" s="177">
        <v>0</v>
      </c>
      <c r="BC191" s="177">
        <v>0</v>
      </c>
      <c r="BD191" s="177">
        <v>0</v>
      </c>
      <c r="BE191" s="177">
        <v>0</v>
      </c>
      <c r="BF191" s="177">
        <v>0</v>
      </c>
      <c r="BG191" s="177">
        <v>0</v>
      </c>
    </row>
    <row r="192" spans="1:59" s="89" customFormat="1" ht="126" x14ac:dyDescent="0.25">
      <c r="A192" s="28" t="s">
        <v>84</v>
      </c>
      <c r="B192" s="90">
        <v>9</v>
      </c>
      <c r="C192" s="90" t="s">
        <v>1432</v>
      </c>
      <c r="D192" s="28" t="s">
        <v>584</v>
      </c>
      <c r="E192" s="91" t="s">
        <v>145</v>
      </c>
      <c r="F192" s="90" t="s">
        <v>585</v>
      </c>
      <c r="G192" s="91" t="s">
        <v>67</v>
      </c>
      <c r="H192" s="28">
        <v>28102</v>
      </c>
      <c r="I192" s="28" t="s">
        <v>607</v>
      </c>
      <c r="J192" s="28">
        <v>14220000</v>
      </c>
      <c r="K192" s="90" t="s">
        <v>608</v>
      </c>
      <c r="L192" s="92" t="s">
        <v>587</v>
      </c>
      <c r="M192" s="28">
        <v>14220000</v>
      </c>
      <c r="N192" s="93" t="s">
        <v>609</v>
      </c>
      <c r="O192" s="93" t="s">
        <v>589</v>
      </c>
      <c r="P192" s="160" t="s">
        <v>74</v>
      </c>
      <c r="Q192" s="160" t="s">
        <v>80</v>
      </c>
      <c r="R192" s="160" t="s">
        <v>80</v>
      </c>
      <c r="S192" s="160" t="s">
        <v>80</v>
      </c>
      <c r="T192" s="160" t="s">
        <v>80</v>
      </c>
      <c r="U192" s="166" t="s">
        <v>80</v>
      </c>
      <c r="V192" s="160" t="s">
        <v>74</v>
      </c>
      <c r="W192" s="177">
        <v>0</v>
      </c>
      <c r="X192" s="177">
        <v>7320</v>
      </c>
      <c r="Y192" s="177">
        <v>0</v>
      </c>
      <c r="Z192" s="177">
        <v>0</v>
      </c>
      <c r="AA192" s="179">
        <v>7400</v>
      </c>
      <c r="AB192" s="76" t="s">
        <v>587</v>
      </c>
      <c r="AC192" s="179">
        <v>7400</v>
      </c>
      <c r="AD192" s="76" t="s">
        <v>589</v>
      </c>
      <c r="AE192" s="179">
        <v>0</v>
      </c>
      <c r="AF192" s="183">
        <v>7400</v>
      </c>
      <c r="AG192" s="77" t="s">
        <v>587</v>
      </c>
      <c r="AH192" s="183">
        <v>7400</v>
      </c>
      <c r="AI192" s="77" t="s">
        <v>589</v>
      </c>
      <c r="AJ192" s="183">
        <v>0</v>
      </c>
      <c r="AK192" s="187">
        <v>7400</v>
      </c>
      <c r="AL192" s="78" t="s">
        <v>587</v>
      </c>
      <c r="AM192" s="187">
        <v>7400</v>
      </c>
      <c r="AN192" s="78" t="s">
        <v>589</v>
      </c>
      <c r="AO192" s="187">
        <v>0</v>
      </c>
      <c r="AP192" s="191">
        <v>7400</v>
      </c>
      <c r="AQ192" s="94" t="s">
        <v>587</v>
      </c>
      <c r="AR192" s="191">
        <v>7400</v>
      </c>
      <c r="AS192" s="108" t="s">
        <v>589</v>
      </c>
      <c r="AT192" s="192">
        <v>0</v>
      </c>
      <c r="AU192" s="193">
        <v>0</v>
      </c>
      <c r="AV192" s="109" t="s">
        <v>69</v>
      </c>
      <c r="AW192" s="193">
        <v>0</v>
      </c>
      <c r="AX192" s="109" t="s">
        <v>69</v>
      </c>
      <c r="AY192" s="177">
        <f t="shared" si="12"/>
        <v>29600</v>
      </c>
      <c r="AZ192" s="177">
        <f t="shared" si="13"/>
        <v>36920</v>
      </c>
      <c r="BA192" s="93" t="s">
        <v>74</v>
      </c>
      <c r="BB192" s="177">
        <v>0</v>
      </c>
      <c r="BC192" s="177">
        <v>0</v>
      </c>
      <c r="BD192" s="177">
        <v>0</v>
      </c>
      <c r="BE192" s="177">
        <v>0</v>
      </c>
      <c r="BF192" s="177">
        <v>0</v>
      </c>
      <c r="BG192" s="177">
        <v>0</v>
      </c>
    </row>
    <row r="193" spans="1:59" s="89" customFormat="1" ht="126" x14ac:dyDescent="0.25">
      <c r="A193" s="28" t="s">
        <v>84</v>
      </c>
      <c r="B193" s="90">
        <v>9</v>
      </c>
      <c r="C193" s="90" t="s">
        <v>1432</v>
      </c>
      <c r="D193" s="28" t="s">
        <v>584</v>
      </c>
      <c r="E193" s="91" t="s">
        <v>145</v>
      </c>
      <c r="F193" s="90" t="s">
        <v>585</v>
      </c>
      <c r="G193" s="91" t="s">
        <v>67</v>
      </c>
      <c r="H193" s="28">
        <v>36603</v>
      </c>
      <c r="I193" s="28" t="s">
        <v>610</v>
      </c>
      <c r="J193" s="28">
        <v>14220000</v>
      </c>
      <c r="K193" s="90" t="s">
        <v>611</v>
      </c>
      <c r="L193" s="92" t="s">
        <v>587</v>
      </c>
      <c r="M193" s="28">
        <v>14220000</v>
      </c>
      <c r="N193" s="93" t="s">
        <v>612</v>
      </c>
      <c r="O193" s="93" t="s">
        <v>589</v>
      </c>
      <c r="P193" s="160" t="s">
        <v>74</v>
      </c>
      <c r="Q193" s="160" t="s">
        <v>80</v>
      </c>
      <c r="R193" s="160" t="s">
        <v>80</v>
      </c>
      <c r="S193" s="160" t="s">
        <v>80</v>
      </c>
      <c r="T193" s="160" t="s">
        <v>80</v>
      </c>
      <c r="U193" s="166" t="s">
        <v>80</v>
      </c>
      <c r="V193" s="160" t="s">
        <v>74</v>
      </c>
      <c r="W193" s="177">
        <v>0</v>
      </c>
      <c r="X193" s="177">
        <v>61500</v>
      </c>
      <c r="Y193" s="177">
        <v>0</v>
      </c>
      <c r="Z193" s="177">
        <v>0</v>
      </c>
      <c r="AA193" s="179">
        <v>48300</v>
      </c>
      <c r="AB193" s="76" t="s">
        <v>587</v>
      </c>
      <c r="AC193" s="179">
        <v>48300</v>
      </c>
      <c r="AD193" s="76" t="s">
        <v>589</v>
      </c>
      <c r="AE193" s="179">
        <v>0</v>
      </c>
      <c r="AF193" s="183">
        <v>48300</v>
      </c>
      <c r="AG193" s="77" t="s">
        <v>587</v>
      </c>
      <c r="AH193" s="183">
        <v>48300</v>
      </c>
      <c r="AI193" s="77" t="s">
        <v>589</v>
      </c>
      <c r="AJ193" s="183">
        <v>0</v>
      </c>
      <c r="AK193" s="187">
        <v>48300</v>
      </c>
      <c r="AL193" s="78" t="s">
        <v>587</v>
      </c>
      <c r="AM193" s="187">
        <v>48300</v>
      </c>
      <c r="AN193" s="78" t="s">
        <v>589</v>
      </c>
      <c r="AO193" s="187">
        <v>0</v>
      </c>
      <c r="AP193" s="191">
        <v>48300</v>
      </c>
      <c r="AQ193" s="94" t="s">
        <v>587</v>
      </c>
      <c r="AR193" s="191">
        <v>48300</v>
      </c>
      <c r="AS193" s="108" t="s">
        <v>589</v>
      </c>
      <c r="AT193" s="192">
        <v>0</v>
      </c>
      <c r="AU193" s="193">
        <v>0</v>
      </c>
      <c r="AV193" s="109" t="s">
        <v>69</v>
      </c>
      <c r="AW193" s="193">
        <v>0</v>
      </c>
      <c r="AX193" s="109" t="s">
        <v>69</v>
      </c>
      <c r="AY193" s="177">
        <f t="shared" si="12"/>
        <v>193200</v>
      </c>
      <c r="AZ193" s="177">
        <f t="shared" si="13"/>
        <v>254700</v>
      </c>
      <c r="BA193" s="93" t="s">
        <v>74</v>
      </c>
      <c r="BB193" s="177">
        <v>0</v>
      </c>
      <c r="BC193" s="177">
        <v>0</v>
      </c>
      <c r="BD193" s="177">
        <v>0</v>
      </c>
      <c r="BE193" s="177">
        <v>0</v>
      </c>
      <c r="BF193" s="177">
        <v>0</v>
      </c>
      <c r="BG193" s="177">
        <v>0</v>
      </c>
    </row>
    <row r="194" spans="1:59" s="89" customFormat="1" ht="126" x14ac:dyDescent="0.25">
      <c r="A194" s="28" t="s">
        <v>84</v>
      </c>
      <c r="B194" s="90">
        <v>4</v>
      </c>
      <c r="C194" s="90" t="s">
        <v>1432</v>
      </c>
      <c r="D194" s="28" t="s">
        <v>584</v>
      </c>
      <c r="E194" s="91" t="s">
        <v>145</v>
      </c>
      <c r="F194" s="90" t="s">
        <v>585</v>
      </c>
      <c r="G194" s="91" t="s">
        <v>67</v>
      </c>
      <c r="H194" s="28">
        <v>42403</v>
      </c>
      <c r="I194" s="28" t="s">
        <v>306</v>
      </c>
      <c r="J194" s="28">
        <v>14220000</v>
      </c>
      <c r="K194" s="90" t="s">
        <v>613</v>
      </c>
      <c r="L194" s="92" t="s">
        <v>587</v>
      </c>
      <c r="M194" s="28">
        <v>14220000</v>
      </c>
      <c r="N194" s="93" t="s">
        <v>614</v>
      </c>
      <c r="O194" s="93" t="s">
        <v>589</v>
      </c>
      <c r="P194" s="160" t="s">
        <v>74</v>
      </c>
      <c r="Q194" s="160" t="s">
        <v>80</v>
      </c>
      <c r="R194" s="160" t="s">
        <v>80</v>
      </c>
      <c r="S194" s="160" t="s">
        <v>80</v>
      </c>
      <c r="T194" s="160" t="s">
        <v>80</v>
      </c>
      <c r="U194" s="166" t="s">
        <v>80</v>
      </c>
      <c r="V194" s="160" t="s">
        <v>74</v>
      </c>
      <c r="W194" s="177">
        <v>0</v>
      </c>
      <c r="X194" s="177">
        <v>27176.400000000001</v>
      </c>
      <c r="Y194" s="177">
        <v>0</v>
      </c>
      <c r="Z194" s="177">
        <v>0</v>
      </c>
      <c r="AA194" s="179">
        <v>28500</v>
      </c>
      <c r="AB194" s="76" t="s">
        <v>587</v>
      </c>
      <c r="AC194" s="179">
        <v>28500</v>
      </c>
      <c r="AD194" s="76" t="s">
        <v>589</v>
      </c>
      <c r="AE194" s="179">
        <v>0</v>
      </c>
      <c r="AF194" s="183">
        <v>28500</v>
      </c>
      <c r="AG194" s="77" t="s">
        <v>587</v>
      </c>
      <c r="AH194" s="183">
        <v>28500</v>
      </c>
      <c r="AI194" s="77" t="s">
        <v>589</v>
      </c>
      <c r="AJ194" s="183">
        <v>0</v>
      </c>
      <c r="AK194" s="187">
        <v>28500</v>
      </c>
      <c r="AL194" s="78" t="s">
        <v>587</v>
      </c>
      <c r="AM194" s="187">
        <v>28500</v>
      </c>
      <c r="AN194" s="78" t="s">
        <v>589</v>
      </c>
      <c r="AO194" s="187">
        <v>0</v>
      </c>
      <c r="AP194" s="191">
        <v>28500</v>
      </c>
      <c r="AQ194" s="94" t="s">
        <v>587</v>
      </c>
      <c r="AR194" s="191">
        <v>28500</v>
      </c>
      <c r="AS194" s="108" t="s">
        <v>589</v>
      </c>
      <c r="AT194" s="192">
        <v>0</v>
      </c>
      <c r="AU194" s="193">
        <v>0</v>
      </c>
      <c r="AV194" s="109" t="s">
        <v>69</v>
      </c>
      <c r="AW194" s="193">
        <v>0</v>
      </c>
      <c r="AX194" s="109" t="s">
        <v>69</v>
      </c>
      <c r="AY194" s="177">
        <f t="shared" si="12"/>
        <v>114000</v>
      </c>
      <c r="AZ194" s="177">
        <f t="shared" si="13"/>
        <v>141176.4</v>
      </c>
      <c r="BA194" s="93" t="s">
        <v>74</v>
      </c>
      <c r="BB194" s="177">
        <v>0</v>
      </c>
      <c r="BC194" s="177">
        <v>0</v>
      </c>
      <c r="BD194" s="177">
        <v>0</v>
      </c>
      <c r="BE194" s="177">
        <v>0</v>
      </c>
      <c r="BF194" s="177">
        <v>0</v>
      </c>
      <c r="BG194" s="177">
        <v>0</v>
      </c>
    </row>
    <row r="195" spans="1:59" s="89" customFormat="1" ht="126" x14ac:dyDescent="0.25">
      <c r="A195" s="28" t="s">
        <v>84</v>
      </c>
      <c r="B195" s="90">
        <v>4</v>
      </c>
      <c r="C195" s="90" t="s">
        <v>1432</v>
      </c>
      <c r="D195" s="28" t="s">
        <v>584</v>
      </c>
      <c r="E195" s="91" t="s">
        <v>145</v>
      </c>
      <c r="F195" s="90" t="s">
        <v>585</v>
      </c>
      <c r="G195" s="91" t="s">
        <v>67</v>
      </c>
      <c r="H195" s="28">
        <v>42418</v>
      </c>
      <c r="I195" s="28" t="s">
        <v>405</v>
      </c>
      <c r="J195" s="28">
        <v>14220000</v>
      </c>
      <c r="K195" s="90" t="s">
        <v>615</v>
      </c>
      <c r="L195" s="92" t="s">
        <v>587</v>
      </c>
      <c r="M195" s="28">
        <v>14220000</v>
      </c>
      <c r="N195" s="93" t="s">
        <v>616</v>
      </c>
      <c r="O195" s="93" t="s">
        <v>589</v>
      </c>
      <c r="P195" s="160" t="s">
        <v>74</v>
      </c>
      <c r="Q195" s="160" t="s">
        <v>80</v>
      </c>
      <c r="R195" s="160" t="s">
        <v>80</v>
      </c>
      <c r="S195" s="160" t="s">
        <v>80</v>
      </c>
      <c r="T195" s="160" t="s">
        <v>80</v>
      </c>
      <c r="U195" s="166" t="s">
        <v>80</v>
      </c>
      <c r="V195" s="160" t="s">
        <v>74</v>
      </c>
      <c r="W195" s="177">
        <v>0</v>
      </c>
      <c r="X195" s="177">
        <v>2700</v>
      </c>
      <c r="Y195" s="177">
        <v>0</v>
      </c>
      <c r="Z195" s="177">
        <v>0</v>
      </c>
      <c r="AA195" s="179">
        <v>2700</v>
      </c>
      <c r="AB195" s="76" t="s">
        <v>587</v>
      </c>
      <c r="AC195" s="179">
        <v>2700</v>
      </c>
      <c r="AD195" s="76" t="s">
        <v>589</v>
      </c>
      <c r="AE195" s="179">
        <v>0</v>
      </c>
      <c r="AF195" s="183">
        <v>2700</v>
      </c>
      <c r="AG195" s="77" t="s">
        <v>587</v>
      </c>
      <c r="AH195" s="183">
        <v>2700</v>
      </c>
      <c r="AI195" s="77" t="s">
        <v>589</v>
      </c>
      <c r="AJ195" s="183">
        <v>0</v>
      </c>
      <c r="AK195" s="187">
        <v>2700</v>
      </c>
      <c r="AL195" s="78" t="s">
        <v>587</v>
      </c>
      <c r="AM195" s="187">
        <v>2700</v>
      </c>
      <c r="AN195" s="78" t="s">
        <v>589</v>
      </c>
      <c r="AO195" s="187">
        <v>0</v>
      </c>
      <c r="AP195" s="191">
        <v>2700</v>
      </c>
      <c r="AQ195" s="94" t="s">
        <v>587</v>
      </c>
      <c r="AR195" s="191">
        <v>2700</v>
      </c>
      <c r="AS195" s="108" t="s">
        <v>589</v>
      </c>
      <c r="AT195" s="192">
        <v>0</v>
      </c>
      <c r="AU195" s="193">
        <v>0</v>
      </c>
      <c r="AV195" s="109" t="s">
        <v>69</v>
      </c>
      <c r="AW195" s="193">
        <v>0</v>
      </c>
      <c r="AX195" s="109" t="s">
        <v>69</v>
      </c>
      <c r="AY195" s="177">
        <f t="shared" si="12"/>
        <v>10800</v>
      </c>
      <c r="AZ195" s="177">
        <f t="shared" si="13"/>
        <v>13500</v>
      </c>
      <c r="BA195" s="93" t="s">
        <v>74</v>
      </c>
      <c r="BB195" s="177">
        <v>0</v>
      </c>
      <c r="BC195" s="177">
        <v>0</v>
      </c>
      <c r="BD195" s="177">
        <v>0</v>
      </c>
      <c r="BE195" s="177">
        <v>0</v>
      </c>
      <c r="BF195" s="177">
        <v>0</v>
      </c>
      <c r="BG195" s="177">
        <v>0</v>
      </c>
    </row>
    <row r="196" spans="1:59" s="89" customFormat="1" ht="94.5" x14ac:dyDescent="0.25">
      <c r="A196" s="28" t="s">
        <v>87</v>
      </c>
      <c r="B196" s="90">
        <v>5</v>
      </c>
      <c r="C196" s="90">
        <v>3</v>
      </c>
      <c r="D196" s="28" t="s">
        <v>617</v>
      </c>
      <c r="E196" s="91" t="s">
        <v>74</v>
      </c>
      <c r="F196" s="90" t="s">
        <v>79</v>
      </c>
      <c r="G196" s="91" t="s">
        <v>67</v>
      </c>
      <c r="H196" s="28">
        <v>51101</v>
      </c>
      <c r="I196" s="28" t="s">
        <v>618</v>
      </c>
      <c r="J196" s="28" t="s">
        <v>69</v>
      </c>
      <c r="K196" s="90" t="s">
        <v>69</v>
      </c>
      <c r="L196" s="92" t="s">
        <v>69</v>
      </c>
      <c r="M196" s="28" t="s">
        <v>77</v>
      </c>
      <c r="N196" s="93" t="s">
        <v>619</v>
      </c>
      <c r="O196" s="93" t="s">
        <v>79</v>
      </c>
      <c r="P196" s="160" t="s">
        <v>145</v>
      </c>
      <c r="Q196" s="160" t="s">
        <v>1434</v>
      </c>
      <c r="R196" s="160" t="s">
        <v>1435</v>
      </c>
      <c r="S196" s="160" t="s">
        <v>1436</v>
      </c>
      <c r="T196" s="160" t="s">
        <v>1432</v>
      </c>
      <c r="U196" s="166" t="s">
        <v>80</v>
      </c>
      <c r="V196" s="160" t="s">
        <v>74</v>
      </c>
      <c r="W196" s="177">
        <v>0</v>
      </c>
      <c r="X196" s="177">
        <v>6984.32</v>
      </c>
      <c r="Y196" s="177">
        <v>0</v>
      </c>
      <c r="Z196" s="177">
        <v>0</v>
      </c>
      <c r="AA196" s="179">
        <v>0</v>
      </c>
      <c r="AB196" s="76" t="s">
        <v>69</v>
      </c>
      <c r="AC196" s="179">
        <v>0</v>
      </c>
      <c r="AD196" s="76" t="s">
        <v>69</v>
      </c>
      <c r="AE196" s="179">
        <v>0</v>
      </c>
      <c r="AF196" s="183">
        <v>0</v>
      </c>
      <c r="AG196" s="77" t="s">
        <v>69</v>
      </c>
      <c r="AH196" s="183">
        <v>0</v>
      </c>
      <c r="AI196" s="77" t="s">
        <v>69</v>
      </c>
      <c r="AJ196" s="183">
        <v>0</v>
      </c>
      <c r="AK196" s="187">
        <v>0</v>
      </c>
      <c r="AL196" s="78" t="s">
        <v>69</v>
      </c>
      <c r="AM196" s="187">
        <v>6600</v>
      </c>
      <c r="AN196" s="78" t="s">
        <v>1536</v>
      </c>
      <c r="AO196" s="187">
        <v>0</v>
      </c>
      <c r="AP196" s="191">
        <v>0</v>
      </c>
      <c r="AQ196" s="94" t="s">
        <v>69</v>
      </c>
      <c r="AR196" s="191">
        <v>3000</v>
      </c>
      <c r="AS196" s="108" t="s">
        <v>1536</v>
      </c>
      <c r="AT196" s="192">
        <v>0</v>
      </c>
      <c r="AU196" s="193">
        <v>0</v>
      </c>
      <c r="AV196" s="109" t="s">
        <v>69</v>
      </c>
      <c r="AW196" s="193">
        <v>1500</v>
      </c>
      <c r="AX196" s="109" t="s">
        <v>1438</v>
      </c>
      <c r="AY196" s="177">
        <f t="shared" si="12"/>
        <v>0</v>
      </c>
      <c r="AZ196" s="177">
        <f t="shared" si="13"/>
        <v>18084.32</v>
      </c>
      <c r="BA196" s="93" t="s">
        <v>74</v>
      </c>
      <c r="BB196" s="177">
        <v>0</v>
      </c>
      <c r="BC196" s="177">
        <v>0</v>
      </c>
      <c r="BD196" s="177">
        <v>0</v>
      </c>
      <c r="BE196" s="177">
        <v>0</v>
      </c>
      <c r="BF196" s="177">
        <v>0</v>
      </c>
      <c r="BG196" s="177">
        <v>0</v>
      </c>
    </row>
    <row r="197" spans="1:59" s="89" customFormat="1" ht="94.5" x14ac:dyDescent="0.25">
      <c r="A197" s="28" t="s">
        <v>87</v>
      </c>
      <c r="B197" s="90">
        <v>5</v>
      </c>
      <c r="C197" s="90">
        <v>3</v>
      </c>
      <c r="D197" s="28" t="s">
        <v>620</v>
      </c>
      <c r="E197" s="91" t="s">
        <v>74</v>
      </c>
      <c r="F197" s="90" t="s">
        <v>66</v>
      </c>
      <c r="G197" s="91" t="s">
        <v>67</v>
      </c>
      <c r="H197" s="28">
        <v>51101</v>
      </c>
      <c r="I197" s="28" t="s">
        <v>618</v>
      </c>
      <c r="J197" s="28" t="s">
        <v>69</v>
      </c>
      <c r="K197" s="90" t="s">
        <v>69</v>
      </c>
      <c r="L197" s="92" t="s">
        <v>69</v>
      </c>
      <c r="M197" s="28" t="s">
        <v>70</v>
      </c>
      <c r="N197" s="93" t="s">
        <v>621</v>
      </c>
      <c r="O197" s="93" t="s">
        <v>66</v>
      </c>
      <c r="P197" s="160" t="s">
        <v>145</v>
      </c>
      <c r="Q197" s="160" t="s">
        <v>1434</v>
      </c>
      <c r="R197" s="160" t="s">
        <v>1435</v>
      </c>
      <c r="S197" s="160" t="s">
        <v>1436</v>
      </c>
      <c r="T197" s="160">
        <v>1</v>
      </c>
      <c r="U197" s="166" t="s">
        <v>80</v>
      </c>
      <c r="V197" s="160" t="s">
        <v>74</v>
      </c>
      <c r="W197" s="177">
        <v>0</v>
      </c>
      <c r="X197" s="177">
        <v>12708.4</v>
      </c>
      <c r="Y197" s="177">
        <v>0</v>
      </c>
      <c r="Z197" s="177">
        <v>10720</v>
      </c>
      <c r="AA197" s="179">
        <v>0</v>
      </c>
      <c r="AB197" s="76" t="s">
        <v>69</v>
      </c>
      <c r="AC197" s="179">
        <v>6000</v>
      </c>
      <c r="AD197" s="76" t="s">
        <v>1537</v>
      </c>
      <c r="AE197" s="179">
        <v>0</v>
      </c>
      <c r="AF197" s="183">
        <v>0</v>
      </c>
      <c r="AG197" s="77" t="s">
        <v>69</v>
      </c>
      <c r="AH197" s="183">
        <v>1400</v>
      </c>
      <c r="AI197" s="77" t="s">
        <v>1437</v>
      </c>
      <c r="AJ197" s="183">
        <v>0</v>
      </c>
      <c r="AK197" s="187">
        <v>0</v>
      </c>
      <c r="AL197" s="78" t="s">
        <v>69</v>
      </c>
      <c r="AM197" s="187">
        <v>5900</v>
      </c>
      <c r="AN197" s="78" t="s">
        <v>1538</v>
      </c>
      <c r="AO197" s="187">
        <v>0</v>
      </c>
      <c r="AP197" s="191">
        <v>0</v>
      </c>
      <c r="AQ197" s="94" t="s">
        <v>69</v>
      </c>
      <c r="AR197" s="191">
        <v>3400</v>
      </c>
      <c r="AS197" s="108" t="s">
        <v>1539</v>
      </c>
      <c r="AT197" s="192">
        <v>0</v>
      </c>
      <c r="AU197" s="193">
        <v>0</v>
      </c>
      <c r="AV197" s="109" t="s">
        <v>69</v>
      </c>
      <c r="AW197" s="193">
        <v>2500</v>
      </c>
      <c r="AX197" s="109" t="s">
        <v>1438</v>
      </c>
      <c r="AY197" s="177">
        <f t="shared" si="12"/>
        <v>0</v>
      </c>
      <c r="AZ197" s="177">
        <f t="shared" si="13"/>
        <v>42628.4</v>
      </c>
      <c r="BA197" s="93" t="s">
        <v>74</v>
      </c>
      <c r="BB197" s="177">
        <v>0</v>
      </c>
      <c r="BC197" s="177">
        <v>0</v>
      </c>
      <c r="BD197" s="177">
        <v>0</v>
      </c>
      <c r="BE197" s="177">
        <v>0</v>
      </c>
      <c r="BF197" s="177">
        <v>0</v>
      </c>
      <c r="BG197" s="177">
        <v>0</v>
      </c>
    </row>
    <row r="198" spans="1:59" s="89" customFormat="1" ht="94.5" x14ac:dyDescent="0.25">
      <c r="A198" s="28" t="s">
        <v>84</v>
      </c>
      <c r="B198" s="90">
        <v>5</v>
      </c>
      <c r="C198" s="90">
        <v>1</v>
      </c>
      <c r="D198" s="28" t="s">
        <v>1439</v>
      </c>
      <c r="E198" s="91" t="s">
        <v>145</v>
      </c>
      <c r="F198" s="90" t="s">
        <v>85</v>
      </c>
      <c r="G198" s="91" t="s">
        <v>67</v>
      </c>
      <c r="H198" s="28">
        <v>51101</v>
      </c>
      <c r="I198" s="28" t="s">
        <v>618</v>
      </c>
      <c r="J198" s="28" t="s">
        <v>69</v>
      </c>
      <c r="K198" s="90" t="s">
        <v>69</v>
      </c>
      <c r="L198" s="92" t="s">
        <v>69</v>
      </c>
      <c r="M198" s="28" t="s">
        <v>77</v>
      </c>
      <c r="N198" s="93" t="s">
        <v>1440</v>
      </c>
      <c r="O198" s="93" t="s">
        <v>86</v>
      </c>
      <c r="P198" s="160" t="s">
        <v>74</v>
      </c>
      <c r="Q198" s="160">
        <v>3</v>
      </c>
      <c r="R198" s="160" t="s">
        <v>80</v>
      </c>
      <c r="S198" s="160">
        <v>3</v>
      </c>
      <c r="T198" s="160" t="s">
        <v>80</v>
      </c>
      <c r="U198" s="166">
        <v>2029</v>
      </c>
      <c r="V198" s="160" t="s">
        <v>74</v>
      </c>
      <c r="W198" s="177">
        <v>0</v>
      </c>
      <c r="X198" s="177">
        <v>2454.85</v>
      </c>
      <c r="Y198" s="177">
        <v>0</v>
      </c>
      <c r="Z198" s="177">
        <v>7000</v>
      </c>
      <c r="AA198" s="179">
        <v>0</v>
      </c>
      <c r="AB198" s="76" t="s">
        <v>69</v>
      </c>
      <c r="AC198" s="179">
        <v>4500</v>
      </c>
      <c r="AD198" s="76" t="s">
        <v>1442</v>
      </c>
      <c r="AE198" s="179">
        <v>0</v>
      </c>
      <c r="AF198" s="183">
        <v>0</v>
      </c>
      <c r="AG198" s="77" t="s">
        <v>69</v>
      </c>
      <c r="AH198" s="183">
        <v>0</v>
      </c>
      <c r="AI198" s="77" t="s">
        <v>69</v>
      </c>
      <c r="AJ198" s="183">
        <v>0</v>
      </c>
      <c r="AK198" s="187">
        <v>0</v>
      </c>
      <c r="AL198" s="78" t="s">
        <v>69</v>
      </c>
      <c r="AM198" s="187">
        <v>4500</v>
      </c>
      <c r="AN198" s="78" t="s">
        <v>1442</v>
      </c>
      <c r="AO198" s="187">
        <v>0</v>
      </c>
      <c r="AP198" s="191">
        <v>0</v>
      </c>
      <c r="AQ198" s="94" t="s">
        <v>69</v>
      </c>
      <c r="AR198" s="191">
        <v>0</v>
      </c>
      <c r="AS198" s="108" t="s">
        <v>69</v>
      </c>
      <c r="AT198" s="192">
        <v>0</v>
      </c>
      <c r="AU198" s="193">
        <v>0</v>
      </c>
      <c r="AV198" s="109" t="s">
        <v>69</v>
      </c>
      <c r="AW198" s="193">
        <v>3000</v>
      </c>
      <c r="AX198" s="109" t="s">
        <v>1441</v>
      </c>
      <c r="AY198" s="177">
        <f t="shared" si="12"/>
        <v>0</v>
      </c>
      <c r="AZ198" s="177">
        <f t="shared" si="13"/>
        <v>21454.85</v>
      </c>
      <c r="BA198" s="93" t="s">
        <v>74</v>
      </c>
      <c r="BB198" s="177">
        <v>0</v>
      </c>
      <c r="BC198" s="177">
        <v>0</v>
      </c>
      <c r="BD198" s="177">
        <v>0</v>
      </c>
      <c r="BE198" s="177">
        <v>0</v>
      </c>
      <c r="BF198" s="177">
        <v>0</v>
      </c>
      <c r="BG198" s="177">
        <v>0</v>
      </c>
    </row>
    <row r="199" spans="1:59" s="89" customFormat="1" ht="31.5" x14ac:dyDescent="0.25">
      <c r="A199" s="28" t="s">
        <v>84</v>
      </c>
      <c r="B199" s="90">
        <v>5</v>
      </c>
      <c r="C199" s="90">
        <v>1</v>
      </c>
      <c r="D199" s="28" t="s">
        <v>1443</v>
      </c>
      <c r="E199" s="91" t="s">
        <v>145</v>
      </c>
      <c r="F199" s="90" t="s">
        <v>72</v>
      </c>
      <c r="G199" s="91" t="s">
        <v>67</v>
      </c>
      <c r="H199" s="28">
        <v>52300</v>
      </c>
      <c r="I199" s="28" t="s">
        <v>1446</v>
      </c>
      <c r="J199" s="28" t="s">
        <v>69</v>
      </c>
      <c r="K199" s="90" t="s">
        <v>69</v>
      </c>
      <c r="L199" s="92" t="s">
        <v>69</v>
      </c>
      <c r="M199" s="28" t="s">
        <v>70</v>
      </c>
      <c r="N199" s="93" t="s">
        <v>1444</v>
      </c>
      <c r="O199" s="93" t="s">
        <v>1445</v>
      </c>
      <c r="P199" s="160" t="s">
        <v>145</v>
      </c>
      <c r="Q199" s="160"/>
      <c r="R199" s="160"/>
      <c r="S199" s="160"/>
      <c r="T199" s="160"/>
      <c r="U199" s="166"/>
      <c r="V199" s="160" t="s">
        <v>74</v>
      </c>
      <c r="W199" s="177" t="s">
        <v>1303</v>
      </c>
      <c r="X199" s="177">
        <v>399</v>
      </c>
      <c r="Y199" s="177">
        <v>0</v>
      </c>
      <c r="Z199" s="177">
        <v>0</v>
      </c>
      <c r="AA199" s="179">
        <v>0</v>
      </c>
      <c r="AB199" s="76" t="s">
        <v>69</v>
      </c>
      <c r="AC199" s="179">
        <v>500</v>
      </c>
      <c r="AD199" s="76" t="s">
        <v>1447</v>
      </c>
      <c r="AE199" s="179">
        <v>0</v>
      </c>
      <c r="AF199" s="183">
        <v>0</v>
      </c>
      <c r="AG199" s="77" t="s">
        <v>69</v>
      </c>
      <c r="AH199" s="183">
        <v>0</v>
      </c>
      <c r="AI199" s="77" t="s">
        <v>69</v>
      </c>
      <c r="AJ199" s="183">
        <v>0</v>
      </c>
      <c r="AK199" s="187">
        <v>0</v>
      </c>
      <c r="AL199" s="78" t="s">
        <v>69</v>
      </c>
      <c r="AM199" s="187">
        <v>0</v>
      </c>
      <c r="AN199" s="78" t="s">
        <v>69</v>
      </c>
      <c r="AO199" s="187">
        <v>0</v>
      </c>
      <c r="AP199" s="191">
        <v>0</v>
      </c>
      <c r="AQ199" s="94" t="s">
        <v>69</v>
      </c>
      <c r="AR199" s="191">
        <v>0</v>
      </c>
      <c r="AS199" s="108" t="s">
        <v>69</v>
      </c>
      <c r="AT199" s="192">
        <v>0</v>
      </c>
      <c r="AU199" s="193">
        <v>0</v>
      </c>
      <c r="AV199" s="109" t="s">
        <v>69</v>
      </c>
      <c r="AW199" s="193">
        <v>0</v>
      </c>
      <c r="AX199" s="109" t="s">
        <v>69</v>
      </c>
      <c r="AY199" s="177">
        <f t="shared" si="12"/>
        <v>0</v>
      </c>
      <c r="AZ199" s="177">
        <f t="shared" si="13"/>
        <v>899</v>
      </c>
      <c r="BA199" s="93" t="s">
        <v>74</v>
      </c>
      <c r="BB199" s="177">
        <v>0</v>
      </c>
      <c r="BC199" s="177">
        <v>0</v>
      </c>
      <c r="BD199" s="177">
        <v>0</v>
      </c>
      <c r="BE199" s="177">
        <v>0</v>
      </c>
      <c r="BF199" s="177">
        <v>0</v>
      </c>
      <c r="BG199" s="177">
        <v>0</v>
      </c>
    </row>
    <row r="200" spans="1:59" s="89" customFormat="1" ht="31.5" x14ac:dyDescent="0.25">
      <c r="A200" s="28" t="s">
        <v>87</v>
      </c>
      <c r="B200" s="90">
        <v>5</v>
      </c>
      <c r="C200" s="90">
        <v>3</v>
      </c>
      <c r="D200" s="28" t="s">
        <v>622</v>
      </c>
      <c r="E200" s="91" t="s">
        <v>74</v>
      </c>
      <c r="F200" s="90" t="s">
        <v>66</v>
      </c>
      <c r="G200" s="91" t="s">
        <v>67</v>
      </c>
      <c r="H200" s="28">
        <v>51102</v>
      </c>
      <c r="I200" s="28" t="s">
        <v>623</v>
      </c>
      <c r="J200" s="28" t="s">
        <v>69</v>
      </c>
      <c r="K200" s="90" t="s">
        <v>69</v>
      </c>
      <c r="L200" s="92" t="s">
        <v>69</v>
      </c>
      <c r="M200" s="28" t="s">
        <v>70</v>
      </c>
      <c r="N200" s="93" t="s">
        <v>624</v>
      </c>
      <c r="O200" s="93" t="s">
        <v>625</v>
      </c>
      <c r="P200" s="160" t="s">
        <v>145</v>
      </c>
      <c r="Q200" s="160">
        <v>4</v>
      </c>
      <c r="R200" s="160" t="s">
        <v>80</v>
      </c>
      <c r="S200" s="160" t="s">
        <v>80</v>
      </c>
      <c r="T200" s="160" t="s">
        <v>80</v>
      </c>
      <c r="U200" s="166" t="s">
        <v>80</v>
      </c>
      <c r="V200" s="160" t="s">
        <v>74</v>
      </c>
      <c r="W200" s="177">
        <v>0</v>
      </c>
      <c r="X200" s="177">
        <v>1610.19</v>
      </c>
      <c r="Y200" s="177">
        <v>0</v>
      </c>
      <c r="Z200" s="177">
        <v>1301.03</v>
      </c>
      <c r="AA200" s="179">
        <v>0</v>
      </c>
      <c r="AB200" s="76" t="s">
        <v>69</v>
      </c>
      <c r="AC200" s="179">
        <v>2800</v>
      </c>
      <c r="AD200" s="76" t="s">
        <v>626</v>
      </c>
      <c r="AE200" s="179">
        <v>0</v>
      </c>
      <c r="AF200" s="183">
        <v>0</v>
      </c>
      <c r="AG200" s="77" t="s">
        <v>69</v>
      </c>
      <c r="AH200" s="183">
        <v>0</v>
      </c>
      <c r="AI200" s="77" t="s">
        <v>69</v>
      </c>
      <c r="AJ200" s="183">
        <v>0</v>
      </c>
      <c r="AK200" s="187">
        <v>0</v>
      </c>
      <c r="AL200" s="78" t="s">
        <v>69</v>
      </c>
      <c r="AM200" s="187">
        <v>0</v>
      </c>
      <c r="AN200" s="78" t="s">
        <v>69</v>
      </c>
      <c r="AO200" s="187">
        <v>0</v>
      </c>
      <c r="AP200" s="191">
        <v>0</v>
      </c>
      <c r="AQ200" s="94" t="s">
        <v>69</v>
      </c>
      <c r="AR200" s="191">
        <v>0</v>
      </c>
      <c r="AS200" s="108" t="s">
        <v>69</v>
      </c>
      <c r="AT200" s="192">
        <v>0</v>
      </c>
      <c r="AU200" s="193">
        <v>0</v>
      </c>
      <c r="AV200" s="109" t="s">
        <v>69</v>
      </c>
      <c r="AW200" s="193">
        <v>0</v>
      </c>
      <c r="AX200" s="109" t="s">
        <v>69</v>
      </c>
      <c r="AY200" s="177">
        <f t="shared" si="12"/>
        <v>0</v>
      </c>
      <c r="AZ200" s="177">
        <f t="shared" si="13"/>
        <v>5711.22</v>
      </c>
      <c r="BA200" s="93" t="s">
        <v>74</v>
      </c>
      <c r="BB200" s="177">
        <v>0</v>
      </c>
      <c r="BC200" s="177">
        <v>0</v>
      </c>
      <c r="BD200" s="177">
        <v>0</v>
      </c>
      <c r="BE200" s="177">
        <v>0</v>
      </c>
      <c r="BF200" s="177">
        <v>0</v>
      </c>
      <c r="BG200" s="177">
        <v>0</v>
      </c>
    </row>
    <row r="201" spans="1:59" s="89" customFormat="1" ht="31.5" x14ac:dyDescent="0.25">
      <c r="A201" s="28" t="s">
        <v>87</v>
      </c>
      <c r="B201" s="90">
        <v>5</v>
      </c>
      <c r="C201" s="90">
        <v>3</v>
      </c>
      <c r="D201" s="28" t="s">
        <v>627</v>
      </c>
      <c r="E201" s="91" t="s">
        <v>74</v>
      </c>
      <c r="F201" s="90" t="s">
        <v>628</v>
      </c>
      <c r="G201" s="91" t="s">
        <v>67</v>
      </c>
      <c r="H201" s="28">
        <v>51102</v>
      </c>
      <c r="I201" s="28" t="s">
        <v>623</v>
      </c>
      <c r="J201" s="28" t="s">
        <v>69</v>
      </c>
      <c r="K201" s="90" t="s">
        <v>69</v>
      </c>
      <c r="L201" s="92" t="s">
        <v>69</v>
      </c>
      <c r="M201" s="28" t="s">
        <v>77</v>
      </c>
      <c r="N201" s="93" t="s">
        <v>629</v>
      </c>
      <c r="O201" s="93" t="s">
        <v>79</v>
      </c>
      <c r="P201" s="160" t="s">
        <v>145</v>
      </c>
      <c r="Q201" s="160">
        <v>1</v>
      </c>
      <c r="R201" s="160" t="s">
        <v>80</v>
      </c>
      <c r="S201" s="160" t="s">
        <v>80</v>
      </c>
      <c r="T201" s="160" t="s">
        <v>80</v>
      </c>
      <c r="U201" s="166" t="s">
        <v>80</v>
      </c>
      <c r="V201" s="160" t="s">
        <v>74</v>
      </c>
      <c r="W201" s="177">
        <v>0</v>
      </c>
      <c r="X201" s="177">
        <v>0</v>
      </c>
      <c r="Y201" s="177">
        <v>0</v>
      </c>
      <c r="Z201" s="177">
        <v>0</v>
      </c>
      <c r="AA201" s="179">
        <v>0</v>
      </c>
      <c r="AB201" s="76" t="s">
        <v>69</v>
      </c>
      <c r="AC201" s="179">
        <v>1200</v>
      </c>
      <c r="AD201" s="76" t="s">
        <v>1421</v>
      </c>
      <c r="AE201" s="179">
        <v>0</v>
      </c>
      <c r="AF201" s="183">
        <v>0</v>
      </c>
      <c r="AG201" s="77" t="s">
        <v>69</v>
      </c>
      <c r="AH201" s="183">
        <v>0</v>
      </c>
      <c r="AI201" s="77" t="s">
        <v>69</v>
      </c>
      <c r="AJ201" s="183">
        <v>0</v>
      </c>
      <c r="AK201" s="187">
        <v>0</v>
      </c>
      <c r="AL201" s="78" t="s">
        <v>69</v>
      </c>
      <c r="AM201" s="187">
        <v>0</v>
      </c>
      <c r="AN201" s="78" t="s">
        <v>69</v>
      </c>
      <c r="AO201" s="187">
        <v>0</v>
      </c>
      <c r="AP201" s="191">
        <v>0</v>
      </c>
      <c r="AQ201" s="94" t="s">
        <v>69</v>
      </c>
      <c r="AR201" s="191">
        <v>0</v>
      </c>
      <c r="AS201" s="108" t="s">
        <v>69</v>
      </c>
      <c r="AT201" s="192">
        <v>0</v>
      </c>
      <c r="AU201" s="193">
        <v>0</v>
      </c>
      <c r="AV201" s="109" t="s">
        <v>69</v>
      </c>
      <c r="AW201" s="193">
        <v>0</v>
      </c>
      <c r="AX201" s="109" t="s">
        <v>69</v>
      </c>
      <c r="AY201" s="177">
        <f t="shared" si="12"/>
        <v>0</v>
      </c>
      <c r="AZ201" s="177">
        <f t="shared" si="13"/>
        <v>1200</v>
      </c>
      <c r="BA201" s="93" t="s">
        <v>74</v>
      </c>
      <c r="BB201" s="177">
        <v>0</v>
      </c>
      <c r="BC201" s="177">
        <v>0</v>
      </c>
      <c r="BD201" s="177">
        <v>0</v>
      </c>
      <c r="BE201" s="177">
        <v>0</v>
      </c>
      <c r="BF201" s="177">
        <v>0</v>
      </c>
      <c r="BG201" s="177">
        <v>0</v>
      </c>
    </row>
    <row r="202" spans="1:59" s="89" customFormat="1" ht="63" x14ac:dyDescent="0.25">
      <c r="A202" s="28" t="s">
        <v>87</v>
      </c>
      <c r="B202" s="90">
        <v>5</v>
      </c>
      <c r="C202" s="90">
        <v>2</v>
      </c>
      <c r="D202" s="28" t="s">
        <v>630</v>
      </c>
      <c r="E202" s="91" t="s">
        <v>74</v>
      </c>
      <c r="F202" s="90" t="s">
        <v>85</v>
      </c>
      <c r="G202" s="91" t="s">
        <v>67</v>
      </c>
      <c r="H202" s="28">
        <v>51102</v>
      </c>
      <c r="I202" s="28" t="s">
        <v>623</v>
      </c>
      <c r="J202" s="28" t="s">
        <v>69</v>
      </c>
      <c r="K202" s="90" t="s">
        <v>69</v>
      </c>
      <c r="L202" s="92" t="s">
        <v>69</v>
      </c>
      <c r="M202" s="28" t="s">
        <v>77</v>
      </c>
      <c r="N202" s="93" t="s">
        <v>631</v>
      </c>
      <c r="O202" s="93" t="s">
        <v>85</v>
      </c>
      <c r="P202" s="160" t="s">
        <v>74</v>
      </c>
      <c r="Q202" s="160" t="s">
        <v>80</v>
      </c>
      <c r="R202" s="160">
        <v>6</v>
      </c>
      <c r="S202" s="160" t="s">
        <v>80</v>
      </c>
      <c r="T202" s="160" t="s">
        <v>80</v>
      </c>
      <c r="U202" s="166" t="s">
        <v>80</v>
      </c>
      <c r="V202" s="160" t="s">
        <v>74</v>
      </c>
      <c r="W202" s="177">
        <v>0</v>
      </c>
      <c r="X202" s="177">
        <v>0</v>
      </c>
      <c r="Y202" s="177">
        <v>0</v>
      </c>
      <c r="Z202" s="177">
        <v>4500</v>
      </c>
      <c r="AA202" s="179">
        <v>0</v>
      </c>
      <c r="AB202" s="76" t="s">
        <v>69</v>
      </c>
      <c r="AC202" s="179">
        <v>0</v>
      </c>
      <c r="AD202" s="76" t="s">
        <v>69</v>
      </c>
      <c r="AE202" s="179">
        <v>0</v>
      </c>
      <c r="AF202" s="183">
        <v>0</v>
      </c>
      <c r="AG202" s="77" t="s">
        <v>69</v>
      </c>
      <c r="AH202" s="183">
        <v>30000</v>
      </c>
      <c r="AI202" s="77" t="s">
        <v>632</v>
      </c>
      <c r="AJ202" s="183">
        <v>0</v>
      </c>
      <c r="AK202" s="187">
        <v>0</v>
      </c>
      <c r="AL202" s="78" t="s">
        <v>69</v>
      </c>
      <c r="AM202" s="187">
        <v>0</v>
      </c>
      <c r="AN202" s="78" t="s">
        <v>69</v>
      </c>
      <c r="AO202" s="187">
        <v>0</v>
      </c>
      <c r="AP202" s="191">
        <v>0</v>
      </c>
      <c r="AQ202" s="94" t="s">
        <v>69</v>
      </c>
      <c r="AR202" s="191">
        <v>0</v>
      </c>
      <c r="AS202" s="108" t="s">
        <v>69</v>
      </c>
      <c r="AT202" s="192">
        <v>0</v>
      </c>
      <c r="AU202" s="193">
        <v>0</v>
      </c>
      <c r="AV202" s="109" t="s">
        <v>69</v>
      </c>
      <c r="AW202" s="193">
        <v>0</v>
      </c>
      <c r="AX202" s="109" t="s">
        <v>69</v>
      </c>
      <c r="AY202" s="177">
        <f t="shared" si="12"/>
        <v>0</v>
      </c>
      <c r="AZ202" s="177">
        <f t="shared" si="13"/>
        <v>34500</v>
      </c>
      <c r="BA202" s="93" t="s">
        <v>74</v>
      </c>
      <c r="BB202" s="177">
        <v>0</v>
      </c>
      <c r="BC202" s="177">
        <v>0</v>
      </c>
      <c r="BD202" s="177">
        <v>0</v>
      </c>
      <c r="BE202" s="177">
        <v>0</v>
      </c>
      <c r="BF202" s="177">
        <v>0</v>
      </c>
      <c r="BG202" s="177">
        <v>0</v>
      </c>
    </row>
    <row r="203" spans="1:59" s="89" customFormat="1" ht="47.25" x14ac:dyDescent="0.25">
      <c r="A203" s="28" t="s">
        <v>84</v>
      </c>
      <c r="B203" s="90">
        <v>5</v>
      </c>
      <c r="C203" s="90">
        <v>2</v>
      </c>
      <c r="D203" s="28" t="s">
        <v>633</v>
      </c>
      <c r="E203" s="91" t="s">
        <v>74</v>
      </c>
      <c r="F203" s="90" t="s">
        <v>1469</v>
      </c>
      <c r="G203" s="91" t="s">
        <v>100</v>
      </c>
      <c r="H203" s="28">
        <v>52100</v>
      </c>
      <c r="I203" s="28" t="s">
        <v>634</v>
      </c>
      <c r="J203" s="28" t="s">
        <v>69</v>
      </c>
      <c r="K203" s="90" t="s">
        <v>69</v>
      </c>
      <c r="L203" s="92" t="s">
        <v>69</v>
      </c>
      <c r="M203" s="28" t="s">
        <v>101</v>
      </c>
      <c r="N203" s="93" t="s">
        <v>635</v>
      </c>
      <c r="O203" s="93" t="s">
        <v>1468</v>
      </c>
      <c r="P203" s="160" t="s">
        <v>74</v>
      </c>
      <c r="Q203" s="160" t="s">
        <v>80</v>
      </c>
      <c r="R203" s="160" t="s">
        <v>80</v>
      </c>
      <c r="S203" s="160" t="s">
        <v>80</v>
      </c>
      <c r="T203" s="160" t="s">
        <v>80</v>
      </c>
      <c r="U203" s="166" t="s">
        <v>80</v>
      </c>
      <c r="V203" s="160" t="s">
        <v>74</v>
      </c>
      <c r="W203" s="177">
        <v>0</v>
      </c>
      <c r="X203" s="177">
        <v>37335.839999999997</v>
      </c>
      <c r="Y203" s="177">
        <v>0</v>
      </c>
      <c r="Z203" s="177">
        <v>75000</v>
      </c>
      <c r="AA203" s="179">
        <v>0</v>
      </c>
      <c r="AB203" s="76" t="s">
        <v>69</v>
      </c>
      <c r="AC203" s="179">
        <v>50000</v>
      </c>
      <c r="AD203" s="76" t="s">
        <v>1470</v>
      </c>
      <c r="AE203" s="179">
        <v>0</v>
      </c>
      <c r="AF203" s="183">
        <v>0</v>
      </c>
      <c r="AG203" s="77" t="s">
        <v>69</v>
      </c>
      <c r="AH203" s="183">
        <v>80000</v>
      </c>
      <c r="AI203" s="77" t="s">
        <v>636</v>
      </c>
      <c r="AJ203" s="183">
        <v>0</v>
      </c>
      <c r="AK203" s="187">
        <v>0</v>
      </c>
      <c r="AL203" s="78" t="s">
        <v>69</v>
      </c>
      <c r="AM203" s="187">
        <v>50000</v>
      </c>
      <c r="AN203" s="78" t="s">
        <v>637</v>
      </c>
      <c r="AO203" s="187">
        <v>0</v>
      </c>
      <c r="AP203" s="191">
        <v>0</v>
      </c>
      <c r="AQ203" s="94" t="s">
        <v>69</v>
      </c>
      <c r="AR203" s="191">
        <v>50000</v>
      </c>
      <c r="AS203" s="108" t="s">
        <v>636</v>
      </c>
      <c r="AT203" s="192">
        <v>0</v>
      </c>
      <c r="AU203" s="193">
        <v>0</v>
      </c>
      <c r="AV203" s="109" t="s">
        <v>69</v>
      </c>
      <c r="AW203" s="193">
        <v>0</v>
      </c>
      <c r="AX203" s="109" t="s">
        <v>69</v>
      </c>
      <c r="AY203" s="177">
        <f t="shared" si="12"/>
        <v>0</v>
      </c>
      <c r="AZ203" s="177">
        <f t="shared" si="13"/>
        <v>342335.83999999997</v>
      </c>
      <c r="BA203" s="93" t="s">
        <v>74</v>
      </c>
      <c r="BB203" s="177">
        <v>0</v>
      </c>
      <c r="BC203" s="177">
        <v>0</v>
      </c>
      <c r="BD203" s="177">
        <v>0</v>
      </c>
      <c r="BE203" s="177">
        <v>0</v>
      </c>
      <c r="BF203" s="177">
        <v>0</v>
      </c>
      <c r="BG203" s="177">
        <v>0</v>
      </c>
    </row>
    <row r="204" spans="1:59" s="89" customFormat="1" ht="47.25" x14ac:dyDescent="0.25">
      <c r="A204" s="28" t="s">
        <v>84</v>
      </c>
      <c r="B204" s="90">
        <v>5</v>
      </c>
      <c r="C204" s="90" t="s">
        <v>1540</v>
      </c>
      <c r="D204" s="28" t="s">
        <v>1545</v>
      </c>
      <c r="E204" s="91" t="s">
        <v>65</v>
      </c>
      <c r="F204" s="90" t="s">
        <v>86</v>
      </c>
      <c r="G204" s="91" t="s">
        <v>67</v>
      </c>
      <c r="H204" s="28">
        <v>52100</v>
      </c>
      <c r="I204" s="28" t="s">
        <v>634</v>
      </c>
      <c r="J204" s="28" t="s">
        <v>69</v>
      </c>
      <c r="K204" s="90" t="s">
        <v>69</v>
      </c>
      <c r="L204" s="92" t="s">
        <v>69</v>
      </c>
      <c r="M204" s="28" t="s">
        <v>77</v>
      </c>
      <c r="N204" s="93" t="s">
        <v>1546</v>
      </c>
      <c r="O204" s="93" t="s">
        <v>86</v>
      </c>
      <c r="P204" s="160" t="s">
        <v>145</v>
      </c>
      <c r="Q204" s="160" t="s">
        <v>1367</v>
      </c>
      <c r="R204" s="160" t="s">
        <v>1367</v>
      </c>
      <c r="S204" s="160" t="s">
        <v>1367</v>
      </c>
      <c r="T204" s="160" t="s">
        <v>1367</v>
      </c>
      <c r="U204" s="166" t="s">
        <v>80</v>
      </c>
      <c r="V204" s="160" t="s">
        <v>74</v>
      </c>
      <c r="W204" s="177">
        <v>0</v>
      </c>
      <c r="X204" s="177">
        <v>0</v>
      </c>
      <c r="Y204" s="177">
        <v>0</v>
      </c>
      <c r="Z204" s="177">
        <v>4500</v>
      </c>
      <c r="AA204" s="179">
        <v>0</v>
      </c>
      <c r="AB204" s="76" t="s">
        <v>69</v>
      </c>
      <c r="AC204" s="179">
        <v>4500</v>
      </c>
      <c r="AD204" s="76" t="s">
        <v>637</v>
      </c>
      <c r="AE204" s="179">
        <v>0</v>
      </c>
      <c r="AF204" s="183">
        <v>0</v>
      </c>
      <c r="AG204" s="77" t="s">
        <v>69</v>
      </c>
      <c r="AH204" s="183">
        <v>4500</v>
      </c>
      <c r="AI204" s="77" t="s">
        <v>637</v>
      </c>
      <c r="AJ204" s="183">
        <v>0</v>
      </c>
      <c r="AK204" s="187">
        <v>0</v>
      </c>
      <c r="AL204" s="78" t="s">
        <v>69</v>
      </c>
      <c r="AM204" s="187">
        <v>4500</v>
      </c>
      <c r="AN204" s="78" t="s">
        <v>637</v>
      </c>
      <c r="AO204" s="187">
        <v>0</v>
      </c>
      <c r="AP204" s="191">
        <v>0</v>
      </c>
      <c r="AQ204" s="94" t="s">
        <v>69</v>
      </c>
      <c r="AR204" s="191">
        <v>4500</v>
      </c>
      <c r="AS204" s="108" t="s">
        <v>637</v>
      </c>
      <c r="AT204" s="192">
        <v>0</v>
      </c>
      <c r="AU204" s="193">
        <v>0</v>
      </c>
      <c r="AV204" s="109" t="s">
        <v>69</v>
      </c>
      <c r="AW204" s="193">
        <v>0</v>
      </c>
      <c r="AX204" s="109" t="s">
        <v>69</v>
      </c>
      <c r="AY204" s="177">
        <f t="shared" si="12"/>
        <v>0</v>
      </c>
      <c r="AZ204" s="177">
        <f t="shared" si="13"/>
        <v>22500</v>
      </c>
      <c r="BA204" s="93" t="s">
        <v>74</v>
      </c>
      <c r="BB204" s="177">
        <v>0</v>
      </c>
      <c r="BC204" s="177">
        <v>0</v>
      </c>
      <c r="BD204" s="177">
        <v>0</v>
      </c>
      <c r="BE204" s="177">
        <v>0</v>
      </c>
      <c r="BF204" s="177">
        <v>0</v>
      </c>
      <c r="BG204" s="177">
        <v>0</v>
      </c>
    </row>
    <row r="205" spans="1:59" s="89" customFormat="1" ht="47.25" x14ac:dyDescent="0.25">
      <c r="A205" s="28" t="s">
        <v>84</v>
      </c>
      <c r="B205" s="90">
        <v>5</v>
      </c>
      <c r="C205" s="90" t="s">
        <v>1540</v>
      </c>
      <c r="D205" s="28" t="s">
        <v>1545</v>
      </c>
      <c r="E205" s="91" t="s">
        <v>65</v>
      </c>
      <c r="F205" s="90" t="s">
        <v>91</v>
      </c>
      <c r="G205" s="91" t="s">
        <v>67</v>
      </c>
      <c r="H205" s="28">
        <v>52100</v>
      </c>
      <c r="I205" s="28" t="s">
        <v>634</v>
      </c>
      <c r="J205" s="28" t="s">
        <v>69</v>
      </c>
      <c r="K205" s="90" t="s">
        <v>69</v>
      </c>
      <c r="L205" s="92" t="s">
        <v>69</v>
      </c>
      <c r="M205" s="28" t="s">
        <v>70</v>
      </c>
      <c r="N205" s="93" t="s">
        <v>1547</v>
      </c>
      <c r="O205" s="93" t="s">
        <v>91</v>
      </c>
      <c r="P205" s="160" t="s">
        <v>145</v>
      </c>
      <c r="Q205" s="160" t="s">
        <v>1367</v>
      </c>
      <c r="R205" s="160" t="s">
        <v>1367</v>
      </c>
      <c r="S205" s="160" t="s">
        <v>1367</v>
      </c>
      <c r="T205" s="160" t="s">
        <v>1367</v>
      </c>
      <c r="U205" s="166" t="s">
        <v>80</v>
      </c>
      <c r="V205" s="160" t="s">
        <v>74</v>
      </c>
      <c r="W205" s="177">
        <v>0</v>
      </c>
      <c r="X205" s="177">
        <v>0</v>
      </c>
      <c r="Y205" s="177">
        <v>0</v>
      </c>
      <c r="Z205" s="177">
        <v>7300</v>
      </c>
      <c r="AA205" s="179">
        <v>0</v>
      </c>
      <c r="AB205" s="76" t="s">
        <v>69</v>
      </c>
      <c r="AC205" s="179">
        <v>6500</v>
      </c>
      <c r="AD205" s="76" t="s">
        <v>637</v>
      </c>
      <c r="AE205" s="179">
        <v>0</v>
      </c>
      <c r="AF205" s="183">
        <v>0</v>
      </c>
      <c r="AG205" s="77" t="s">
        <v>69</v>
      </c>
      <c r="AH205" s="183">
        <v>6500</v>
      </c>
      <c r="AI205" s="77" t="s">
        <v>637</v>
      </c>
      <c r="AJ205" s="183">
        <v>0</v>
      </c>
      <c r="AK205" s="187">
        <v>0</v>
      </c>
      <c r="AL205" s="78" t="s">
        <v>69</v>
      </c>
      <c r="AM205" s="187">
        <v>6500</v>
      </c>
      <c r="AN205" s="78" t="s">
        <v>637</v>
      </c>
      <c r="AO205" s="187">
        <v>0</v>
      </c>
      <c r="AP205" s="191">
        <v>0</v>
      </c>
      <c r="AQ205" s="94" t="s">
        <v>69</v>
      </c>
      <c r="AR205" s="191">
        <v>6500</v>
      </c>
      <c r="AS205" s="108" t="s">
        <v>637</v>
      </c>
      <c r="AT205" s="192">
        <v>0</v>
      </c>
      <c r="AU205" s="193">
        <v>0</v>
      </c>
      <c r="AV205" s="109" t="s">
        <v>69</v>
      </c>
      <c r="AW205" s="193">
        <v>0</v>
      </c>
      <c r="AX205" s="109" t="s">
        <v>69</v>
      </c>
      <c r="AY205" s="177">
        <f t="shared" si="12"/>
        <v>0</v>
      </c>
      <c r="AZ205" s="177">
        <f t="shared" si="13"/>
        <v>33300</v>
      </c>
      <c r="BA205" s="93" t="s">
        <v>74</v>
      </c>
      <c r="BB205" s="177">
        <v>0</v>
      </c>
      <c r="BC205" s="177">
        <v>0</v>
      </c>
      <c r="BD205" s="177">
        <v>0</v>
      </c>
      <c r="BE205" s="177">
        <v>0</v>
      </c>
      <c r="BF205" s="177">
        <v>0</v>
      </c>
      <c r="BG205" s="177">
        <v>0</v>
      </c>
    </row>
    <row r="206" spans="1:59" s="89" customFormat="1" ht="47.25" x14ac:dyDescent="0.25">
      <c r="A206" s="28" t="s">
        <v>84</v>
      </c>
      <c r="B206" s="90">
        <v>5</v>
      </c>
      <c r="C206" s="90" t="s">
        <v>1540</v>
      </c>
      <c r="D206" s="28" t="s">
        <v>1544</v>
      </c>
      <c r="E206" s="91" t="s">
        <v>65</v>
      </c>
      <c r="F206" s="90" t="s">
        <v>79</v>
      </c>
      <c r="G206" s="91" t="s">
        <v>67</v>
      </c>
      <c r="H206" s="28">
        <v>52100</v>
      </c>
      <c r="I206" s="28" t="s">
        <v>634</v>
      </c>
      <c r="J206" s="28" t="s">
        <v>69</v>
      </c>
      <c r="K206" s="90" t="s">
        <v>69</v>
      </c>
      <c r="L206" s="92" t="s">
        <v>69</v>
      </c>
      <c r="M206" s="28" t="s">
        <v>77</v>
      </c>
      <c r="N206" s="93" t="s">
        <v>1541</v>
      </c>
      <c r="O206" s="93" t="s">
        <v>79</v>
      </c>
      <c r="P206" s="160" t="s">
        <v>145</v>
      </c>
      <c r="Q206" s="160" t="s">
        <v>1367</v>
      </c>
      <c r="R206" s="160" t="s">
        <v>1367</v>
      </c>
      <c r="S206" s="160" t="s">
        <v>1367</v>
      </c>
      <c r="T206" s="160" t="s">
        <v>1367</v>
      </c>
      <c r="U206" s="166" t="s">
        <v>80</v>
      </c>
      <c r="V206" s="160" t="s">
        <v>74</v>
      </c>
      <c r="W206" s="177">
        <v>0</v>
      </c>
      <c r="X206" s="177">
        <v>0</v>
      </c>
      <c r="Y206" s="177">
        <v>0</v>
      </c>
      <c r="Z206" s="177">
        <v>6000</v>
      </c>
      <c r="AA206" s="179">
        <v>0</v>
      </c>
      <c r="AB206" s="76" t="s">
        <v>69</v>
      </c>
      <c r="AC206" s="179">
        <v>1500</v>
      </c>
      <c r="AD206" s="76" t="s">
        <v>1542</v>
      </c>
      <c r="AE206" s="179">
        <v>0</v>
      </c>
      <c r="AF206" s="183">
        <v>0</v>
      </c>
      <c r="AG206" s="77" t="s">
        <v>69</v>
      </c>
      <c r="AH206" s="183">
        <v>1500</v>
      </c>
      <c r="AI206" s="77" t="s">
        <v>1542</v>
      </c>
      <c r="AJ206" s="183">
        <v>0</v>
      </c>
      <c r="AK206" s="187">
        <v>0</v>
      </c>
      <c r="AL206" s="78" t="s">
        <v>69</v>
      </c>
      <c r="AM206" s="187">
        <v>1500</v>
      </c>
      <c r="AN206" s="78" t="s">
        <v>1542</v>
      </c>
      <c r="AO206" s="187">
        <v>0</v>
      </c>
      <c r="AP206" s="191">
        <v>0</v>
      </c>
      <c r="AQ206" s="94" t="s">
        <v>69</v>
      </c>
      <c r="AR206" s="191">
        <v>1500</v>
      </c>
      <c r="AS206" s="108" t="s">
        <v>1542</v>
      </c>
      <c r="AT206" s="192">
        <v>0</v>
      </c>
      <c r="AU206" s="193">
        <v>0</v>
      </c>
      <c r="AV206" s="109" t="s">
        <v>69</v>
      </c>
      <c r="AW206" s="193">
        <v>0</v>
      </c>
      <c r="AX206" s="109" t="s">
        <v>69</v>
      </c>
      <c r="AY206" s="177">
        <f t="shared" si="12"/>
        <v>0</v>
      </c>
      <c r="AZ206" s="177">
        <f t="shared" si="13"/>
        <v>12000</v>
      </c>
      <c r="BA206" s="93" t="s">
        <v>74</v>
      </c>
      <c r="BB206" s="177">
        <v>0</v>
      </c>
      <c r="BC206" s="177">
        <v>0</v>
      </c>
      <c r="BD206" s="177">
        <v>0</v>
      </c>
      <c r="BE206" s="177">
        <v>0</v>
      </c>
      <c r="BF206" s="177">
        <v>0</v>
      </c>
      <c r="BG206" s="177">
        <v>0</v>
      </c>
    </row>
    <row r="207" spans="1:59" s="89" customFormat="1" ht="47.25" x14ac:dyDescent="0.25">
      <c r="A207" s="28" t="s">
        <v>84</v>
      </c>
      <c r="B207" s="90">
        <v>5</v>
      </c>
      <c r="C207" s="90">
        <v>2</v>
      </c>
      <c r="D207" s="28" t="s">
        <v>638</v>
      </c>
      <c r="E207" s="91" t="s">
        <v>74</v>
      </c>
      <c r="F207" s="90" t="s">
        <v>72</v>
      </c>
      <c r="G207" s="91" t="s">
        <v>67</v>
      </c>
      <c r="H207" s="28">
        <v>52100</v>
      </c>
      <c r="I207" s="28" t="s">
        <v>634</v>
      </c>
      <c r="J207" s="28" t="s">
        <v>69</v>
      </c>
      <c r="K207" s="90" t="s">
        <v>69</v>
      </c>
      <c r="L207" s="92" t="s">
        <v>69</v>
      </c>
      <c r="M207" s="28" t="s">
        <v>70</v>
      </c>
      <c r="N207" s="93" t="s">
        <v>639</v>
      </c>
      <c r="O207" s="93" t="s">
        <v>640</v>
      </c>
      <c r="P207" s="160" t="s">
        <v>145</v>
      </c>
      <c r="Q207" s="160">
        <v>7</v>
      </c>
      <c r="R207" s="160">
        <v>2</v>
      </c>
      <c r="S207" s="160" t="s">
        <v>80</v>
      </c>
      <c r="T207" s="160" t="s">
        <v>80</v>
      </c>
      <c r="U207" s="166" t="s">
        <v>80</v>
      </c>
      <c r="V207" s="160" t="s">
        <v>74</v>
      </c>
      <c r="W207" s="177">
        <v>0</v>
      </c>
      <c r="X207" s="177">
        <v>17258.419999999998</v>
      </c>
      <c r="Y207" s="177">
        <v>0</v>
      </c>
      <c r="Z207" s="177">
        <v>7600</v>
      </c>
      <c r="AA207" s="179">
        <v>0</v>
      </c>
      <c r="AB207" s="76" t="s">
        <v>69</v>
      </c>
      <c r="AC207" s="179">
        <v>3900</v>
      </c>
      <c r="AD207" s="76" t="s">
        <v>1606</v>
      </c>
      <c r="AE207" s="179">
        <v>0</v>
      </c>
      <c r="AF207" s="183">
        <v>0</v>
      </c>
      <c r="AG207" s="77" t="s">
        <v>69</v>
      </c>
      <c r="AH207" s="183">
        <v>900</v>
      </c>
      <c r="AI207" s="77" t="s">
        <v>641</v>
      </c>
      <c r="AJ207" s="183">
        <v>0</v>
      </c>
      <c r="AK207" s="187">
        <v>0</v>
      </c>
      <c r="AL207" s="78" t="s">
        <v>69</v>
      </c>
      <c r="AM207" s="187">
        <v>2100</v>
      </c>
      <c r="AN207" s="78" t="s">
        <v>1430</v>
      </c>
      <c r="AO207" s="187">
        <v>0</v>
      </c>
      <c r="AP207" s="191">
        <v>0</v>
      </c>
      <c r="AQ207" s="94" t="s">
        <v>69</v>
      </c>
      <c r="AR207" s="191">
        <v>1400</v>
      </c>
      <c r="AS207" s="108" t="s">
        <v>642</v>
      </c>
      <c r="AT207" s="192">
        <v>0</v>
      </c>
      <c r="AU207" s="193">
        <v>0</v>
      </c>
      <c r="AV207" s="109" t="s">
        <v>69</v>
      </c>
      <c r="AW207" s="193">
        <v>0</v>
      </c>
      <c r="AX207" s="109" t="s">
        <v>69</v>
      </c>
      <c r="AY207" s="177">
        <f t="shared" si="12"/>
        <v>0</v>
      </c>
      <c r="AZ207" s="177">
        <f t="shared" si="13"/>
        <v>33158.42</v>
      </c>
      <c r="BA207" s="93" t="s">
        <v>74</v>
      </c>
      <c r="BB207" s="177">
        <v>0</v>
      </c>
      <c r="BC207" s="177">
        <v>0</v>
      </c>
      <c r="BD207" s="177">
        <v>0</v>
      </c>
      <c r="BE207" s="177">
        <v>0</v>
      </c>
      <c r="BF207" s="177">
        <v>0</v>
      </c>
      <c r="BG207" s="177">
        <v>0</v>
      </c>
    </row>
    <row r="208" spans="1:59" s="89" customFormat="1" ht="47.25" x14ac:dyDescent="0.25">
      <c r="A208" s="28" t="s">
        <v>84</v>
      </c>
      <c r="B208" s="90">
        <v>5</v>
      </c>
      <c r="C208" s="90">
        <v>2</v>
      </c>
      <c r="D208" s="28" t="s">
        <v>643</v>
      </c>
      <c r="E208" s="91" t="s">
        <v>74</v>
      </c>
      <c r="F208" s="90" t="s">
        <v>85</v>
      </c>
      <c r="G208" s="91" t="s">
        <v>67</v>
      </c>
      <c r="H208" s="28">
        <v>52100</v>
      </c>
      <c r="I208" s="28" t="s">
        <v>634</v>
      </c>
      <c r="J208" s="28" t="s">
        <v>69</v>
      </c>
      <c r="K208" s="90" t="s">
        <v>69</v>
      </c>
      <c r="L208" s="92" t="s">
        <v>69</v>
      </c>
      <c r="M208" s="28" t="s">
        <v>70</v>
      </c>
      <c r="N208" s="93" t="s">
        <v>644</v>
      </c>
      <c r="O208" s="93" t="s">
        <v>85</v>
      </c>
      <c r="P208" s="160" t="s">
        <v>145</v>
      </c>
      <c r="Q208" s="160">
        <v>7</v>
      </c>
      <c r="R208" s="160">
        <v>6</v>
      </c>
      <c r="S208" s="160" t="s">
        <v>80</v>
      </c>
      <c r="T208" s="160" t="s">
        <v>80</v>
      </c>
      <c r="U208" s="166" t="s">
        <v>80</v>
      </c>
      <c r="V208" s="160" t="s">
        <v>74</v>
      </c>
      <c r="W208" s="177">
        <v>0</v>
      </c>
      <c r="X208" s="177">
        <v>0</v>
      </c>
      <c r="Y208" s="177">
        <v>0</v>
      </c>
      <c r="Z208" s="177">
        <v>7300</v>
      </c>
      <c r="AA208" s="179">
        <v>0</v>
      </c>
      <c r="AB208" s="76" t="s">
        <v>69</v>
      </c>
      <c r="AC208" s="179">
        <v>5000</v>
      </c>
      <c r="AD208" s="76" t="s">
        <v>1605</v>
      </c>
      <c r="AE208" s="179">
        <v>0</v>
      </c>
      <c r="AF208" s="183">
        <v>0</v>
      </c>
      <c r="AG208" s="77" t="s">
        <v>69</v>
      </c>
      <c r="AH208" s="183">
        <v>1500</v>
      </c>
      <c r="AI208" s="77" t="s">
        <v>1543</v>
      </c>
      <c r="AJ208" s="183">
        <v>0</v>
      </c>
      <c r="AK208" s="187">
        <v>0</v>
      </c>
      <c r="AL208" s="78" t="s">
        <v>69</v>
      </c>
      <c r="AM208" s="187">
        <v>1500</v>
      </c>
      <c r="AN208" s="78" t="s">
        <v>1543</v>
      </c>
      <c r="AO208" s="187">
        <v>0</v>
      </c>
      <c r="AP208" s="191">
        <v>0</v>
      </c>
      <c r="AQ208" s="94" t="s">
        <v>69</v>
      </c>
      <c r="AR208" s="191">
        <v>1500</v>
      </c>
      <c r="AS208" s="108" t="s">
        <v>1543</v>
      </c>
      <c r="AT208" s="192">
        <v>0</v>
      </c>
      <c r="AU208" s="193">
        <v>0</v>
      </c>
      <c r="AV208" s="109" t="s">
        <v>69</v>
      </c>
      <c r="AW208" s="193">
        <v>0</v>
      </c>
      <c r="AX208" s="109" t="s">
        <v>69</v>
      </c>
      <c r="AY208" s="177">
        <f t="shared" si="12"/>
        <v>0</v>
      </c>
      <c r="AZ208" s="177">
        <f t="shared" si="13"/>
        <v>16800</v>
      </c>
      <c r="BA208" s="93" t="s">
        <v>74</v>
      </c>
      <c r="BB208" s="177">
        <v>0</v>
      </c>
      <c r="BC208" s="177">
        <v>0</v>
      </c>
      <c r="BD208" s="177">
        <v>0</v>
      </c>
      <c r="BE208" s="177">
        <v>0</v>
      </c>
      <c r="BF208" s="177">
        <v>0</v>
      </c>
      <c r="BG208" s="177">
        <v>0</v>
      </c>
    </row>
    <row r="209" spans="1:60" s="89" customFormat="1" ht="94.5" x14ac:dyDescent="0.25">
      <c r="A209" s="28" t="s">
        <v>84</v>
      </c>
      <c r="B209" s="90">
        <v>6</v>
      </c>
      <c r="C209" s="90">
        <v>1</v>
      </c>
      <c r="D209" s="28" t="s">
        <v>645</v>
      </c>
      <c r="E209" s="91" t="s">
        <v>145</v>
      </c>
      <c r="F209" s="90" t="s">
        <v>646</v>
      </c>
      <c r="G209" s="91" t="s">
        <v>100</v>
      </c>
      <c r="H209" s="28">
        <v>54100</v>
      </c>
      <c r="I209" s="28" t="s">
        <v>478</v>
      </c>
      <c r="J209" s="28">
        <v>23320000</v>
      </c>
      <c r="K209" s="90" t="s">
        <v>647</v>
      </c>
      <c r="L209" s="92" t="s">
        <v>646</v>
      </c>
      <c r="M209" s="28" t="s">
        <v>69</v>
      </c>
      <c r="N209" s="93" t="s">
        <v>69</v>
      </c>
      <c r="O209" s="93" t="s">
        <v>69</v>
      </c>
      <c r="P209" s="160" t="s">
        <v>74</v>
      </c>
      <c r="Q209" s="160" t="s">
        <v>80</v>
      </c>
      <c r="R209" s="160" t="s">
        <v>80</v>
      </c>
      <c r="S209" s="160" t="s">
        <v>80</v>
      </c>
      <c r="T209" s="160" t="s">
        <v>80</v>
      </c>
      <c r="U209" s="166" t="s">
        <v>80</v>
      </c>
      <c r="V209" s="160" t="s">
        <v>74</v>
      </c>
      <c r="W209" s="177">
        <v>927614.66</v>
      </c>
      <c r="X209" s="177">
        <v>0</v>
      </c>
      <c r="Y209" s="177">
        <v>230000</v>
      </c>
      <c r="Z209" s="177">
        <v>0</v>
      </c>
      <c r="AA209" s="179">
        <v>279000</v>
      </c>
      <c r="AB209" s="76" t="s">
        <v>648</v>
      </c>
      <c r="AC209" s="179">
        <v>0</v>
      </c>
      <c r="AD209" s="76" t="s">
        <v>69</v>
      </c>
      <c r="AE209" s="179">
        <v>0</v>
      </c>
      <c r="AF209" s="183">
        <v>279000</v>
      </c>
      <c r="AG209" s="77" t="s">
        <v>648</v>
      </c>
      <c r="AH209" s="183">
        <v>0</v>
      </c>
      <c r="AI209" s="77" t="s">
        <v>69</v>
      </c>
      <c r="AJ209" s="183">
        <v>0</v>
      </c>
      <c r="AK209" s="187">
        <v>279000</v>
      </c>
      <c r="AL209" s="78" t="s">
        <v>648</v>
      </c>
      <c r="AM209" s="187">
        <v>0</v>
      </c>
      <c r="AN209" s="78" t="s">
        <v>69</v>
      </c>
      <c r="AO209" s="187">
        <v>0</v>
      </c>
      <c r="AP209" s="191">
        <v>279000</v>
      </c>
      <c r="AQ209" s="94" t="s">
        <v>648</v>
      </c>
      <c r="AR209" s="191">
        <v>0</v>
      </c>
      <c r="AS209" s="108" t="s">
        <v>69</v>
      </c>
      <c r="AT209" s="192">
        <v>0</v>
      </c>
      <c r="AU209" s="193">
        <v>279000</v>
      </c>
      <c r="AV209" s="109" t="s">
        <v>648</v>
      </c>
      <c r="AW209" s="193">
        <v>0</v>
      </c>
      <c r="AX209" s="109" t="s">
        <v>69</v>
      </c>
      <c r="AY209" s="177">
        <f t="shared" si="12"/>
        <v>2552614.66</v>
      </c>
      <c r="AZ209" s="177">
        <f t="shared" si="13"/>
        <v>0</v>
      </c>
      <c r="BA209" s="93" t="s">
        <v>74</v>
      </c>
      <c r="BB209" s="177">
        <v>0</v>
      </c>
      <c r="BC209" s="177">
        <v>0</v>
      </c>
      <c r="BD209" s="177">
        <v>0</v>
      </c>
      <c r="BE209" s="177">
        <v>0</v>
      </c>
      <c r="BF209" s="177">
        <v>0</v>
      </c>
      <c r="BG209" s="177">
        <v>0</v>
      </c>
    </row>
    <row r="210" spans="1:60" s="89" customFormat="1" ht="31.5" x14ac:dyDescent="0.25">
      <c r="A210" s="28" t="s">
        <v>84</v>
      </c>
      <c r="B210" s="90">
        <v>6</v>
      </c>
      <c r="C210" s="90" t="s">
        <v>1432</v>
      </c>
      <c r="D210" s="28" t="s">
        <v>1600</v>
      </c>
      <c r="E210" s="91" t="s">
        <v>65</v>
      </c>
      <c r="F210" s="90" t="s">
        <v>1601</v>
      </c>
      <c r="G210" s="91" t="s">
        <v>67</v>
      </c>
      <c r="H210" s="28">
        <v>54100</v>
      </c>
      <c r="I210" s="28" t="s">
        <v>478</v>
      </c>
      <c r="J210" s="28" t="s">
        <v>69</v>
      </c>
      <c r="K210" s="90" t="s">
        <v>69</v>
      </c>
      <c r="L210" s="92" t="s">
        <v>69</v>
      </c>
      <c r="M210" s="28" t="s">
        <v>1602</v>
      </c>
      <c r="N210" s="93" t="s">
        <v>1603</v>
      </c>
      <c r="O210" s="93" t="s">
        <v>1604</v>
      </c>
      <c r="P210" s="160" t="s">
        <v>145</v>
      </c>
      <c r="Q210" s="160" t="s">
        <v>766</v>
      </c>
      <c r="R210" s="160" t="s">
        <v>766</v>
      </c>
      <c r="S210" s="160" t="s">
        <v>766</v>
      </c>
      <c r="T210" s="160" t="s">
        <v>766</v>
      </c>
      <c r="U210" s="166" t="s">
        <v>80</v>
      </c>
      <c r="V210" s="160" t="s">
        <v>80</v>
      </c>
      <c r="W210" s="177">
        <v>0</v>
      </c>
      <c r="X210" s="177">
        <v>15782.97</v>
      </c>
      <c r="Y210" s="177">
        <v>0</v>
      </c>
      <c r="Z210" s="177">
        <v>0</v>
      </c>
      <c r="AA210" s="179">
        <v>0</v>
      </c>
      <c r="AB210" s="76" t="s">
        <v>69</v>
      </c>
      <c r="AC210" s="179">
        <v>2000</v>
      </c>
      <c r="AD210" s="76" t="s">
        <v>1587</v>
      </c>
      <c r="AE210" s="179">
        <v>0</v>
      </c>
      <c r="AF210" s="183">
        <v>0</v>
      </c>
      <c r="AG210" s="77" t="s">
        <v>69</v>
      </c>
      <c r="AH210" s="183">
        <v>2000</v>
      </c>
      <c r="AI210" s="77" t="s">
        <v>1587</v>
      </c>
      <c r="AJ210" s="183">
        <v>0</v>
      </c>
      <c r="AK210" s="187">
        <v>0</v>
      </c>
      <c r="AL210" s="78" t="s">
        <v>69</v>
      </c>
      <c r="AM210" s="187">
        <v>2000</v>
      </c>
      <c r="AN210" s="78" t="s">
        <v>1587</v>
      </c>
      <c r="AO210" s="187">
        <v>0</v>
      </c>
      <c r="AP210" s="191">
        <v>0</v>
      </c>
      <c r="AQ210" s="94" t="s">
        <v>69</v>
      </c>
      <c r="AR210" s="191">
        <v>2000</v>
      </c>
      <c r="AS210" s="108" t="s">
        <v>1587</v>
      </c>
      <c r="AT210" s="192">
        <v>0</v>
      </c>
      <c r="AU210" s="193">
        <v>0</v>
      </c>
      <c r="AV210" s="109" t="s">
        <v>69</v>
      </c>
      <c r="AW210" s="193">
        <v>0</v>
      </c>
      <c r="AX210" s="109" t="s">
        <v>69</v>
      </c>
      <c r="AY210" s="177">
        <f t="shared" si="12"/>
        <v>0</v>
      </c>
      <c r="AZ210" s="177">
        <f t="shared" si="13"/>
        <v>23782.97</v>
      </c>
      <c r="BA210" s="93" t="s">
        <v>74</v>
      </c>
      <c r="BB210" s="177">
        <v>0</v>
      </c>
      <c r="BC210" s="177">
        <v>0</v>
      </c>
      <c r="BD210" s="177">
        <v>0</v>
      </c>
      <c r="BE210" s="177">
        <v>0</v>
      </c>
      <c r="BF210" s="177">
        <v>0</v>
      </c>
      <c r="BG210" s="177">
        <v>0</v>
      </c>
    </row>
    <row r="211" spans="1:60" s="89" customFormat="1" ht="31.5" x14ac:dyDescent="0.25">
      <c r="A211" s="28" t="s">
        <v>84</v>
      </c>
      <c r="B211" s="90">
        <v>6</v>
      </c>
      <c r="C211" s="90">
        <v>1</v>
      </c>
      <c r="D211" s="28" t="s">
        <v>1588</v>
      </c>
      <c r="E211" s="91" t="s">
        <v>65</v>
      </c>
      <c r="F211" s="90" t="s">
        <v>76</v>
      </c>
      <c r="G211" s="91" t="s">
        <v>67</v>
      </c>
      <c r="H211" s="28">
        <v>54100</v>
      </c>
      <c r="I211" s="28" t="s">
        <v>478</v>
      </c>
      <c r="J211" s="28" t="s">
        <v>69</v>
      </c>
      <c r="K211" s="90" t="s">
        <v>69</v>
      </c>
      <c r="L211" s="92" t="s">
        <v>69</v>
      </c>
      <c r="M211" s="28" t="s">
        <v>77</v>
      </c>
      <c r="N211" s="93" t="s">
        <v>1589</v>
      </c>
      <c r="O211" s="93" t="s">
        <v>76</v>
      </c>
      <c r="P211" s="160" t="s">
        <v>145</v>
      </c>
      <c r="Q211" s="160" t="s">
        <v>1515</v>
      </c>
      <c r="R211" s="160" t="s">
        <v>80</v>
      </c>
      <c r="S211" s="160" t="s">
        <v>80</v>
      </c>
      <c r="T211" s="160" t="s">
        <v>80</v>
      </c>
      <c r="U211" s="166" t="s">
        <v>80</v>
      </c>
      <c r="V211" s="160" t="s">
        <v>74</v>
      </c>
      <c r="W211" s="177">
        <v>0</v>
      </c>
      <c r="X211" s="177">
        <v>7331.26</v>
      </c>
      <c r="Y211" s="177">
        <v>0</v>
      </c>
      <c r="Z211" s="177">
        <v>0</v>
      </c>
      <c r="AA211" s="179">
        <v>0</v>
      </c>
      <c r="AB211" s="76" t="s">
        <v>69</v>
      </c>
      <c r="AC211" s="179">
        <v>7000</v>
      </c>
      <c r="AD211" s="76" t="s">
        <v>1590</v>
      </c>
      <c r="AE211" s="179">
        <v>0</v>
      </c>
      <c r="AF211" s="183">
        <v>0</v>
      </c>
      <c r="AG211" s="77" t="s">
        <v>69</v>
      </c>
      <c r="AH211" s="183">
        <v>0</v>
      </c>
      <c r="AI211" s="77" t="s">
        <v>69</v>
      </c>
      <c r="AJ211" s="183">
        <v>0</v>
      </c>
      <c r="AK211" s="187">
        <v>0</v>
      </c>
      <c r="AL211" s="78" t="s">
        <v>69</v>
      </c>
      <c r="AM211" s="187">
        <v>0</v>
      </c>
      <c r="AN211" s="78" t="s">
        <v>69</v>
      </c>
      <c r="AO211" s="187">
        <v>0</v>
      </c>
      <c r="AP211" s="191">
        <v>0</v>
      </c>
      <c r="AQ211" s="94" t="s">
        <v>69</v>
      </c>
      <c r="AR211" s="191">
        <v>0</v>
      </c>
      <c r="AS211" s="108" t="s">
        <v>69</v>
      </c>
      <c r="AT211" s="192">
        <v>0</v>
      </c>
      <c r="AU211" s="193">
        <v>0</v>
      </c>
      <c r="AV211" s="109" t="s">
        <v>69</v>
      </c>
      <c r="AW211" s="193">
        <v>0</v>
      </c>
      <c r="AX211" s="109" t="s">
        <v>69</v>
      </c>
      <c r="AY211" s="177">
        <f t="shared" si="12"/>
        <v>0</v>
      </c>
      <c r="AZ211" s="177">
        <f t="shared" si="13"/>
        <v>14331.26</v>
      </c>
      <c r="BA211" s="93" t="s">
        <v>74</v>
      </c>
      <c r="BB211" s="177">
        <v>0</v>
      </c>
      <c r="BC211" s="177">
        <v>0</v>
      </c>
      <c r="BD211" s="177">
        <v>0</v>
      </c>
      <c r="BE211" s="177">
        <v>0</v>
      </c>
      <c r="BF211" s="177">
        <v>0</v>
      </c>
      <c r="BG211" s="177">
        <v>0</v>
      </c>
    </row>
    <row r="212" spans="1:60" s="89" customFormat="1" ht="31.5" x14ac:dyDescent="0.25">
      <c r="A212" s="28" t="s">
        <v>84</v>
      </c>
      <c r="B212" s="90">
        <v>6</v>
      </c>
      <c r="C212" s="90" t="s">
        <v>1432</v>
      </c>
      <c r="D212" s="28" t="s">
        <v>1583</v>
      </c>
      <c r="E212" s="91" t="s">
        <v>65</v>
      </c>
      <c r="F212" s="90" t="s">
        <v>1584</v>
      </c>
      <c r="G212" s="91" t="s">
        <v>100</v>
      </c>
      <c r="H212" s="28">
        <v>54100</v>
      </c>
      <c r="I212" s="28" t="s">
        <v>478</v>
      </c>
      <c r="J212" s="28" t="s">
        <v>69</v>
      </c>
      <c r="K212" s="90" t="s">
        <v>69</v>
      </c>
      <c r="L212" s="92" t="s">
        <v>69</v>
      </c>
      <c r="M212" s="28" t="s">
        <v>1585</v>
      </c>
      <c r="N212" s="93" t="s">
        <v>1586</v>
      </c>
      <c r="O212" s="93" t="s">
        <v>1584</v>
      </c>
      <c r="P212" s="160" t="s">
        <v>145</v>
      </c>
      <c r="Q212" s="160" t="s">
        <v>1367</v>
      </c>
      <c r="R212" s="160" t="s">
        <v>1367</v>
      </c>
      <c r="S212" s="160" t="s">
        <v>1367</v>
      </c>
      <c r="T212" s="160" t="s">
        <v>1367</v>
      </c>
      <c r="U212" s="166" t="s">
        <v>80</v>
      </c>
      <c r="V212" s="160" t="s">
        <v>74</v>
      </c>
      <c r="W212" s="177">
        <v>0</v>
      </c>
      <c r="X212" s="177">
        <v>0</v>
      </c>
      <c r="Y212" s="177">
        <v>0</v>
      </c>
      <c r="Z212" s="177">
        <v>0</v>
      </c>
      <c r="AA212" s="179">
        <v>0</v>
      </c>
      <c r="AB212" s="76" t="s">
        <v>69</v>
      </c>
      <c r="AC212" s="179">
        <v>150000</v>
      </c>
      <c r="AD212" s="76" t="s">
        <v>1597</v>
      </c>
      <c r="AE212" s="179">
        <v>0</v>
      </c>
      <c r="AF212" s="183">
        <v>0</v>
      </c>
      <c r="AG212" s="77" t="s">
        <v>69</v>
      </c>
      <c r="AH212" s="183">
        <v>350000</v>
      </c>
      <c r="AI212" s="77" t="s">
        <v>1598</v>
      </c>
      <c r="AJ212" s="183">
        <v>0</v>
      </c>
      <c r="AK212" s="187">
        <v>0</v>
      </c>
      <c r="AL212" s="78" t="s">
        <v>69</v>
      </c>
      <c r="AM212" s="187">
        <v>340000</v>
      </c>
      <c r="AN212" s="78" t="s">
        <v>1599</v>
      </c>
      <c r="AO212" s="187">
        <v>0</v>
      </c>
      <c r="AP212" s="191">
        <v>0</v>
      </c>
      <c r="AQ212" s="94" t="s">
        <v>69</v>
      </c>
      <c r="AR212" s="191">
        <v>0</v>
      </c>
      <c r="AS212" s="108" t="s">
        <v>69</v>
      </c>
      <c r="AT212" s="192">
        <v>0</v>
      </c>
      <c r="AU212" s="193">
        <v>0</v>
      </c>
      <c r="AV212" s="109" t="s">
        <v>69</v>
      </c>
      <c r="AW212" s="193">
        <v>0</v>
      </c>
      <c r="AX212" s="109" t="s">
        <v>69</v>
      </c>
      <c r="AY212" s="177">
        <f t="shared" si="12"/>
        <v>0</v>
      </c>
      <c r="AZ212" s="177">
        <f t="shared" si="13"/>
        <v>840000</v>
      </c>
      <c r="BA212" s="93" t="s">
        <v>74</v>
      </c>
      <c r="BB212" s="177">
        <v>0</v>
      </c>
      <c r="BC212" s="177">
        <v>0</v>
      </c>
      <c r="BD212" s="177">
        <v>0</v>
      </c>
      <c r="BE212" s="177">
        <v>0</v>
      </c>
      <c r="BF212" s="177">
        <v>0</v>
      </c>
      <c r="BG212" s="177">
        <v>0</v>
      </c>
    </row>
    <row r="213" spans="1:60" s="89" customFormat="1" x14ac:dyDescent="0.25">
      <c r="A213" s="28" t="s">
        <v>84</v>
      </c>
      <c r="B213" s="90">
        <v>6</v>
      </c>
      <c r="C213" s="90">
        <v>1</v>
      </c>
      <c r="D213" s="28" t="s">
        <v>649</v>
      </c>
      <c r="E213" s="91" t="s">
        <v>145</v>
      </c>
      <c r="F213" s="90" t="s">
        <v>650</v>
      </c>
      <c r="G213" s="91" t="s">
        <v>100</v>
      </c>
      <c r="H213" s="28">
        <v>54100</v>
      </c>
      <c r="I213" s="28" t="s">
        <v>478</v>
      </c>
      <c r="J213" s="28">
        <v>23321000</v>
      </c>
      <c r="K213" s="90" t="s">
        <v>651</v>
      </c>
      <c r="L213" s="92" t="s">
        <v>652</v>
      </c>
      <c r="M213" s="28" t="s">
        <v>69</v>
      </c>
      <c r="N213" s="93" t="s">
        <v>69</v>
      </c>
      <c r="O213" s="93" t="s">
        <v>69</v>
      </c>
      <c r="P213" s="160" t="s">
        <v>74</v>
      </c>
      <c r="Q213" s="160" t="s">
        <v>80</v>
      </c>
      <c r="R213" s="160" t="s">
        <v>80</v>
      </c>
      <c r="S213" s="160" t="s">
        <v>80</v>
      </c>
      <c r="T213" s="160" t="s">
        <v>80</v>
      </c>
      <c r="U213" s="166" t="s">
        <v>80</v>
      </c>
      <c r="V213" s="160" t="s">
        <v>74</v>
      </c>
      <c r="W213" s="177">
        <v>0</v>
      </c>
      <c r="X213" s="177">
        <v>0</v>
      </c>
      <c r="Y213" s="177">
        <v>0</v>
      </c>
      <c r="Z213" s="177">
        <v>0</v>
      </c>
      <c r="AA213" s="179">
        <v>50000</v>
      </c>
      <c r="AB213" s="76" t="s">
        <v>653</v>
      </c>
      <c r="AC213" s="179">
        <v>0</v>
      </c>
      <c r="AD213" s="76" t="s">
        <v>69</v>
      </c>
      <c r="AE213" s="179">
        <v>0</v>
      </c>
      <c r="AF213" s="183">
        <v>0</v>
      </c>
      <c r="AG213" s="77" t="s">
        <v>69</v>
      </c>
      <c r="AH213" s="183">
        <v>0</v>
      </c>
      <c r="AI213" s="77" t="s">
        <v>69</v>
      </c>
      <c r="AJ213" s="183">
        <v>0</v>
      </c>
      <c r="AK213" s="187">
        <v>0</v>
      </c>
      <c r="AL213" s="78" t="s">
        <v>69</v>
      </c>
      <c r="AM213" s="187">
        <v>0</v>
      </c>
      <c r="AN213" s="78" t="s">
        <v>69</v>
      </c>
      <c r="AO213" s="187">
        <v>0</v>
      </c>
      <c r="AP213" s="191">
        <v>0</v>
      </c>
      <c r="AQ213" s="94" t="s">
        <v>69</v>
      </c>
      <c r="AR213" s="191">
        <v>0</v>
      </c>
      <c r="AS213" s="108" t="s">
        <v>69</v>
      </c>
      <c r="AT213" s="192">
        <v>0</v>
      </c>
      <c r="AU213" s="193">
        <v>0</v>
      </c>
      <c r="AV213" s="109" t="s">
        <v>69</v>
      </c>
      <c r="AW213" s="193">
        <v>0</v>
      </c>
      <c r="AX213" s="109" t="s">
        <v>69</v>
      </c>
      <c r="AY213" s="177">
        <f t="shared" si="12"/>
        <v>50000</v>
      </c>
      <c r="AZ213" s="177">
        <f t="shared" si="13"/>
        <v>0</v>
      </c>
      <c r="BA213" s="93" t="s">
        <v>74</v>
      </c>
      <c r="BB213" s="177">
        <v>0</v>
      </c>
      <c r="BC213" s="177">
        <v>0</v>
      </c>
      <c r="BD213" s="177">
        <v>0</v>
      </c>
      <c r="BE213" s="177">
        <v>0</v>
      </c>
      <c r="BF213" s="177">
        <v>0</v>
      </c>
      <c r="BG213" s="177">
        <v>0</v>
      </c>
    </row>
    <row r="214" spans="1:60" s="89" customFormat="1" ht="157.5" x14ac:dyDescent="0.25">
      <c r="A214" s="28" t="s">
        <v>84</v>
      </c>
      <c r="B214" s="90">
        <v>6</v>
      </c>
      <c r="C214" s="90">
        <v>1</v>
      </c>
      <c r="D214" s="28" t="s">
        <v>661</v>
      </c>
      <c r="E214" s="91" t="s">
        <v>145</v>
      </c>
      <c r="F214" s="90" t="s">
        <v>662</v>
      </c>
      <c r="G214" s="91" t="s">
        <v>100</v>
      </c>
      <c r="H214" s="28">
        <v>54600</v>
      </c>
      <c r="I214" s="28" t="s">
        <v>663</v>
      </c>
      <c r="J214" s="28">
        <v>23321000</v>
      </c>
      <c r="K214" s="90" t="s">
        <v>664</v>
      </c>
      <c r="L214" s="92" t="s">
        <v>665</v>
      </c>
      <c r="M214" s="28" t="s">
        <v>69</v>
      </c>
      <c r="N214" s="93" t="s">
        <v>69</v>
      </c>
      <c r="O214" s="93" t="s">
        <v>69</v>
      </c>
      <c r="P214" s="160" t="s">
        <v>74</v>
      </c>
      <c r="Q214" s="160" t="s">
        <v>80</v>
      </c>
      <c r="R214" s="160" t="s">
        <v>80</v>
      </c>
      <c r="S214" s="160" t="s">
        <v>80</v>
      </c>
      <c r="T214" s="160" t="s">
        <v>80</v>
      </c>
      <c r="U214" s="166" t="s">
        <v>80</v>
      </c>
      <c r="V214" s="160" t="s">
        <v>74</v>
      </c>
      <c r="W214" s="177">
        <v>48700</v>
      </c>
      <c r="X214" s="177">
        <v>0</v>
      </c>
      <c r="Y214" s="177">
        <v>0</v>
      </c>
      <c r="Z214" s="177">
        <v>0</v>
      </c>
      <c r="AA214" s="179">
        <v>20000</v>
      </c>
      <c r="AB214" s="76" t="s">
        <v>665</v>
      </c>
      <c r="AC214" s="179">
        <v>0</v>
      </c>
      <c r="AD214" s="76" t="s">
        <v>69</v>
      </c>
      <c r="AE214" s="179">
        <v>0</v>
      </c>
      <c r="AF214" s="183">
        <v>20000</v>
      </c>
      <c r="AG214" s="77" t="s">
        <v>665</v>
      </c>
      <c r="AH214" s="183">
        <v>0</v>
      </c>
      <c r="AI214" s="77" t="s">
        <v>69</v>
      </c>
      <c r="AJ214" s="183">
        <v>0</v>
      </c>
      <c r="AK214" s="187">
        <v>20000</v>
      </c>
      <c r="AL214" s="78" t="s">
        <v>665</v>
      </c>
      <c r="AM214" s="187">
        <v>0</v>
      </c>
      <c r="AN214" s="78" t="s">
        <v>69</v>
      </c>
      <c r="AO214" s="187">
        <v>0</v>
      </c>
      <c r="AP214" s="191">
        <v>20000</v>
      </c>
      <c r="AQ214" s="94" t="s">
        <v>665</v>
      </c>
      <c r="AR214" s="191">
        <v>0</v>
      </c>
      <c r="AS214" s="108" t="s">
        <v>69</v>
      </c>
      <c r="AT214" s="192">
        <v>0</v>
      </c>
      <c r="AU214" s="193">
        <v>20000</v>
      </c>
      <c r="AV214" s="109" t="s">
        <v>665</v>
      </c>
      <c r="AW214" s="193">
        <v>0</v>
      </c>
      <c r="AX214" s="109" t="s">
        <v>69</v>
      </c>
      <c r="AY214" s="177">
        <f t="shared" si="12"/>
        <v>148700</v>
      </c>
      <c r="AZ214" s="177">
        <f t="shared" si="13"/>
        <v>0</v>
      </c>
      <c r="BA214" s="93" t="s">
        <v>74</v>
      </c>
      <c r="BB214" s="177">
        <v>0</v>
      </c>
      <c r="BC214" s="177">
        <v>0</v>
      </c>
      <c r="BD214" s="177">
        <v>0</v>
      </c>
      <c r="BE214" s="177">
        <v>0</v>
      </c>
      <c r="BF214" s="177">
        <v>0</v>
      </c>
      <c r="BG214" s="177">
        <v>0</v>
      </c>
    </row>
    <row r="215" spans="1:60" s="89" customFormat="1" ht="31.5" x14ac:dyDescent="0.25">
      <c r="A215" s="28" t="s">
        <v>63</v>
      </c>
      <c r="B215" s="90">
        <v>5</v>
      </c>
      <c r="C215" s="90">
        <v>1</v>
      </c>
      <c r="D215" s="28" t="s">
        <v>666</v>
      </c>
      <c r="E215" s="91" t="s">
        <v>74</v>
      </c>
      <c r="F215" s="90" t="s">
        <v>66</v>
      </c>
      <c r="G215" s="91" t="s">
        <v>67</v>
      </c>
      <c r="H215" s="28">
        <v>55400</v>
      </c>
      <c r="I215" s="28" t="s">
        <v>667</v>
      </c>
      <c r="J215" s="28" t="s">
        <v>69</v>
      </c>
      <c r="K215" s="90" t="s">
        <v>69</v>
      </c>
      <c r="L215" s="92" t="s">
        <v>69</v>
      </c>
      <c r="M215" s="28" t="s">
        <v>70</v>
      </c>
      <c r="N215" s="93" t="s">
        <v>668</v>
      </c>
      <c r="O215" s="93" t="s">
        <v>66</v>
      </c>
      <c r="P215" s="160" t="s">
        <v>145</v>
      </c>
      <c r="Q215" s="160">
        <v>1</v>
      </c>
      <c r="R215" s="160" t="s">
        <v>80</v>
      </c>
      <c r="S215" s="160" t="s">
        <v>80</v>
      </c>
      <c r="T215" s="160" t="s">
        <v>80</v>
      </c>
      <c r="U215" s="166" t="s">
        <v>80</v>
      </c>
      <c r="V215" s="160" t="s">
        <v>74</v>
      </c>
      <c r="W215" s="177">
        <v>0</v>
      </c>
      <c r="X215" s="177">
        <v>12035.63</v>
      </c>
      <c r="Y215" s="177">
        <v>0</v>
      </c>
      <c r="Z215" s="177">
        <v>4800</v>
      </c>
      <c r="AA215" s="179">
        <v>0</v>
      </c>
      <c r="AB215" s="76" t="s">
        <v>69</v>
      </c>
      <c r="AC215" s="179">
        <v>1400</v>
      </c>
      <c r="AD215" s="76" t="s">
        <v>669</v>
      </c>
      <c r="AE215" s="179">
        <v>0</v>
      </c>
      <c r="AF215" s="183">
        <v>0</v>
      </c>
      <c r="AG215" s="77" t="s">
        <v>69</v>
      </c>
      <c r="AH215" s="183">
        <v>0</v>
      </c>
      <c r="AI215" s="77" t="s">
        <v>69</v>
      </c>
      <c r="AJ215" s="183">
        <v>0</v>
      </c>
      <c r="AK215" s="187">
        <v>0</v>
      </c>
      <c r="AL215" s="78" t="s">
        <v>69</v>
      </c>
      <c r="AM215" s="187">
        <v>0</v>
      </c>
      <c r="AN215" s="78" t="s">
        <v>69</v>
      </c>
      <c r="AO215" s="187">
        <v>0</v>
      </c>
      <c r="AP215" s="191">
        <v>0</v>
      </c>
      <c r="AQ215" s="94" t="s">
        <v>69</v>
      </c>
      <c r="AR215" s="191">
        <v>0</v>
      </c>
      <c r="AS215" s="108" t="s">
        <v>69</v>
      </c>
      <c r="AT215" s="192">
        <v>0</v>
      </c>
      <c r="AU215" s="193">
        <v>0</v>
      </c>
      <c r="AV215" s="109" t="s">
        <v>69</v>
      </c>
      <c r="AW215" s="193">
        <v>0</v>
      </c>
      <c r="AX215" s="109" t="s">
        <v>69</v>
      </c>
      <c r="AY215" s="177">
        <f t="shared" si="12"/>
        <v>0</v>
      </c>
      <c r="AZ215" s="177">
        <f t="shared" si="13"/>
        <v>18235.629999999997</v>
      </c>
      <c r="BA215" s="93" t="s">
        <v>74</v>
      </c>
      <c r="BB215" s="177">
        <v>0</v>
      </c>
      <c r="BC215" s="177">
        <v>0</v>
      </c>
      <c r="BD215" s="177">
        <v>0</v>
      </c>
      <c r="BE215" s="177">
        <v>0</v>
      </c>
      <c r="BF215" s="177">
        <v>0</v>
      </c>
      <c r="BG215" s="177">
        <v>0</v>
      </c>
    </row>
    <row r="216" spans="1:60" s="89" customFormat="1" ht="31.5" x14ac:dyDescent="0.25">
      <c r="A216" s="28" t="s">
        <v>84</v>
      </c>
      <c r="B216" s="90">
        <v>5</v>
      </c>
      <c r="C216" s="90">
        <v>1</v>
      </c>
      <c r="D216" s="28" t="s">
        <v>678</v>
      </c>
      <c r="E216" s="91" t="s">
        <v>74</v>
      </c>
      <c r="F216" s="90" t="s">
        <v>679</v>
      </c>
      <c r="G216" s="91" t="s">
        <v>67</v>
      </c>
      <c r="H216" s="28">
        <v>55400</v>
      </c>
      <c r="I216" s="28" t="s">
        <v>667</v>
      </c>
      <c r="J216" s="28" t="s">
        <v>69</v>
      </c>
      <c r="K216" s="90" t="s">
        <v>69</v>
      </c>
      <c r="L216" s="92" t="s">
        <v>69</v>
      </c>
      <c r="M216" s="28" t="s">
        <v>680</v>
      </c>
      <c r="N216" s="93" t="s">
        <v>681</v>
      </c>
      <c r="O216" s="93" t="s">
        <v>679</v>
      </c>
      <c r="P216" s="160" t="s">
        <v>74</v>
      </c>
      <c r="Q216" s="160">
        <v>1</v>
      </c>
      <c r="R216" s="160" t="s">
        <v>80</v>
      </c>
      <c r="S216" s="160" t="s">
        <v>80</v>
      </c>
      <c r="T216" s="160" t="s">
        <v>80</v>
      </c>
      <c r="U216" s="166" t="s">
        <v>80</v>
      </c>
      <c r="V216" s="160" t="s">
        <v>74</v>
      </c>
      <c r="W216" s="177">
        <v>0</v>
      </c>
      <c r="X216" s="177">
        <v>0</v>
      </c>
      <c r="Y216" s="177">
        <v>0</v>
      </c>
      <c r="Z216" s="177">
        <v>0</v>
      </c>
      <c r="AA216" s="179">
        <v>0</v>
      </c>
      <c r="AB216" s="76" t="s">
        <v>69</v>
      </c>
      <c r="AC216" s="179">
        <f>9200</f>
        <v>9200</v>
      </c>
      <c r="AD216" s="76" t="s">
        <v>1548</v>
      </c>
      <c r="AE216" s="179">
        <v>0</v>
      </c>
      <c r="AF216" s="183">
        <v>0</v>
      </c>
      <c r="AG216" s="77" t="s">
        <v>69</v>
      </c>
      <c r="AH216" s="183">
        <v>0</v>
      </c>
      <c r="AI216" s="77" t="s">
        <v>69</v>
      </c>
      <c r="AJ216" s="183">
        <v>0</v>
      </c>
      <c r="AK216" s="187">
        <v>0</v>
      </c>
      <c r="AL216" s="78" t="s">
        <v>69</v>
      </c>
      <c r="AM216" s="187">
        <v>0</v>
      </c>
      <c r="AN216" s="78" t="s">
        <v>69</v>
      </c>
      <c r="AO216" s="187">
        <v>0</v>
      </c>
      <c r="AP216" s="191">
        <v>0</v>
      </c>
      <c r="AQ216" s="94" t="s">
        <v>69</v>
      </c>
      <c r="AR216" s="191">
        <v>0</v>
      </c>
      <c r="AS216" s="108" t="s">
        <v>69</v>
      </c>
      <c r="AT216" s="192">
        <v>0</v>
      </c>
      <c r="AU216" s="193">
        <v>0</v>
      </c>
      <c r="AV216" s="109" t="s">
        <v>69</v>
      </c>
      <c r="AW216" s="193">
        <v>0</v>
      </c>
      <c r="AX216" s="109" t="s">
        <v>69</v>
      </c>
      <c r="AY216" s="177">
        <f t="shared" si="12"/>
        <v>0</v>
      </c>
      <c r="AZ216" s="177">
        <f t="shared" si="13"/>
        <v>9200</v>
      </c>
      <c r="BA216" s="93" t="s">
        <v>74</v>
      </c>
      <c r="BB216" s="177">
        <v>0</v>
      </c>
      <c r="BC216" s="177">
        <v>0</v>
      </c>
      <c r="BD216" s="177">
        <v>0</v>
      </c>
      <c r="BE216" s="177">
        <v>0</v>
      </c>
      <c r="BF216" s="177">
        <v>0</v>
      </c>
      <c r="BG216" s="177">
        <v>0</v>
      </c>
    </row>
    <row r="217" spans="1:60" s="89" customFormat="1" ht="31.5" x14ac:dyDescent="0.25">
      <c r="A217" s="28" t="s">
        <v>84</v>
      </c>
      <c r="B217" s="90">
        <v>5</v>
      </c>
      <c r="C217" s="90">
        <v>1</v>
      </c>
      <c r="D217" s="28" t="s">
        <v>682</v>
      </c>
      <c r="E217" s="91" t="s">
        <v>74</v>
      </c>
      <c r="F217" s="90" t="s">
        <v>683</v>
      </c>
      <c r="G217" s="91" t="s">
        <v>67</v>
      </c>
      <c r="H217" s="28">
        <v>55400</v>
      </c>
      <c r="I217" s="28" t="s">
        <v>667</v>
      </c>
      <c r="J217" s="28" t="s">
        <v>69</v>
      </c>
      <c r="K217" s="90" t="s">
        <v>69</v>
      </c>
      <c r="L217" s="92" t="s">
        <v>69</v>
      </c>
      <c r="M217" s="28" t="s">
        <v>77</v>
      </c>
      <c r="N217" s="93" t="s">
        <v>684</v>
      </c>
      <c r="O217" s="93" t="s">
        <v>683</v>
      </c>
      <c r="P217" s="160" t="s">
        <v>145</v>
      </c>
      <c r="Q217" s="160">
        <v>1</v>
      </c>
      <c r="R217" s="160" t="s">
        <v>80</v>
      </c>
      <c r="S217" s="160" t="s">
        <v>80</v>
      </c>
      <c r="T217" s="160" t="s">
        <v>80</v>
      </c>
      <c r="U217" s="166" t="s">
        <v>80</v>
      </c>
      <c r="V217" s="160" t="s">
        <v>74</v>
      </c>
      <c r="W217" s="177">
        <v>0</v>
      </c>
      <c r="X217" s="177">
        <v>0</v>
      </c>
      <c r="Y217" s="177">
        <v>0</v>
      </c>
      <c r="Z217" s="177">
        <v>0</v>
      </c>
      <c r="AA217" s="179">
        <v>0</v>
      </c>
      <c r="AB217" s="76" t="s">
        <v>69</v>
      </c>
      <c r="AC217" s="179">
        <v>1800</v>
      </c>
      <c r="AD217" s="76" t="s">
        <v>685</v>
      </c>
      <c r="AE217" s="179">
        <v>0</v>
      </c>
      <c r="AF217" s="183">
        <v>0</v>
      </c>
      <c r="AG217" s="77" t="s">
        <v>69</v>
      </c>
      <c r="AH217" s="183">
        <v>0</v>
      </c>
      <c r="AI217" s="77" t="s">
        <v>69</v>
      </c>
      <c r="AJ217" s="183">
        <v>0</v>
      </c>
      <c r="AK217" s="187">
        <v>0</v>
      </c>
      <c r="AL217" s="78" t="s">
        <v>69</v>
      </c>
      <c r="AM217" s="187">
        <v>0</v>
      </c>
      <c r="AN217" s="78" t="s">
        <v>69</v>
      </c>
      <c r="AO217" s="187">
        <v>0</v>
      </c>
      <c r="AP217" s="191">
        <v>0</v>
      </c>
      <c r="AQ217" s="94" t="s">
        <v>69</v>
      </c>
      <c r="AR217" s="191">
        <v>0</v>
      </c>
      <c r="AS217" s="108" t="s">
        <v>69</v>
      </c>
      <c r="AT217" s="192">
        <v>0</v>
      </c>
      <c r="AU217" s="193">
        <v>0</v>
      </c>
      <c r="AV217" s="109" t="s">
        <v>69</v>
      </c>
      <c r="AW217" s="193">
        <v>0</v>
      </c>
      <c r="AX217" s="109" t="s">
        <v>69</v>
      </c>
      <c r="AY217" s="177">
        <f t="shared" si="12"/>
        <v>0</v>
      </c>
      <c r="AZ217" s="177">
        <f t="shared" si="13"/>
        <v>1800</v>
      </c>
      <c r="BA217" s="93" t="s">
        <v>74</v>
      </c>
      <c r="BB217" s="177">
        <v>0</v>
      </c>
      <c r="BC217" s="177">
        <v>0</v>
      </c>
      <c r="BD217" s="177">
        <v>0</v>
      </c>
      <c r="BE217" s="177">
        <v>0</v>
      </c>
      <c r="BF217" s="177">
        <v>0</v>
      </c>
      <c r="BG217" s="177">
        <v>0</v>
      </c>
    </row>
    <row r="218" spans="1:60" s="89" customFormat="1" ht="63" x14ac:dyDescent="0.25">
      <c r="A218" s="28" t="s">
        <v>84</v>
      </c>
      <c r="B218" s="90">
        <v>6</v>
      </c>
      <c r="C218" s="90">
        <v>1</v>
      </c>
      <c r="D218" s="28" t="s">
        <v>686</v>
      </c>
      <c r="E218" s="91" t="s">
        <v>145</v>
      </c>
      <c r="F218" s="90" t="s">
        <v>687</v>
      </c>
      <c r="G218" s="91" t="s">
        <v>100</v>
      </c>
      <c r="H218" s="28">
        <v>55301</v>
      </c>
      <c r="I218" s="28" t="s">
        <v>558</v>
      </c>
      <c r="J218" s="28" t="s">
        <v>69</v>
      </c>
      <c r="K218" s="90" t="s">
        <v>69</v>
      </c>
      <c r="L218" s="92" t="s">
        <v>69</v>
      </c>
      <c r="M218" s="28" t="s">
        <v>108</v>
      </c>
      <c r="N218" s="93" t="s">
        <v>688</v>
      </c>
      <c r="O218" s="93" t="s">
        <v>687</v>
      </c>
      <c r="P218" s="160" t="s">
        <v>145</v>
      </c>
      <c r="Q218" s="160">
        <v>4</v>
      </c>
      <c r="R218" s="160">
        <v>3</v>
      </c>
      <c r="S218" s="160" t="s">
        <v>80</v>
      </c>
      <c r="T218" s="160" t="s">
        <v>80</v>
      </c>
      <c r="U218" s="166" t="s">
        <v>80</v>
      </c>
      <c r="V218" s="160" t="s">
        <v>74</v>
      </c>
      <c r="W218" s="177">
        <v>0</v>
      </c>
      <c r="X218" s="177">
        <v>1049542.94</v>
      </c>
      <c r="Y218" s="177">
        <v>0</v>
      </c>
      <c r="Z218" s="177">
        <v>0</v>
      </c>
      <c r="AA218" s="179">
        <v>0</v>
      </c>
      <c r="AB218" s="76" t="s">
        <v>69</v>
      </c>
      <c r="AC218" s="179">
        <v>238000</v>
      </c>
      <c r="AD218" s="76" t="s">
        <v>689</v>
      </c>
      <c r="AE218" s="179">
        <v>0</v>
      </c>
      <c r="AF218" s="183">
        <v>0</v>
      </c>
      <c r="AG218" s="77" t="s">
        <v>69</v>
      </c>
      <c r="AH218" s="183">
        <v>150000</v>
      </c>
      <c r="AI218" s="77" t="s">
        <v>690</v>
      </c>
      <c r="AJ218" s="183">
        <v>0</v>
      </c>
      <c r="AK218" s="187">
        <v>0</v>
      </c>
      <c r="AL218" s="78" t="s">
        <v>69</v>
      </c>
      <c r="AM218" s="187">
        <v>0</v>
      </c>
      <c r="AN218" s="78" t="s">
        <v>69</v>
      </c>
      <c r="AO218" s="187">
        <v>0</v>
      </c>
      <c r="AP218" s="191">
        <v>0</v>
      </c>
      <c r="AQ218" s="94" t="s">
        <v>69</v>
      </c>
      <c r="AR218" s="191">
        <v>0</v>
      </c>
      <c r="AS218" s="108" t="s">
        <v>69</v>
      </c>
      <c r="AT218" s="192">
        <v>0</v>
      </c>
      <c r="AU218" s="193">
        <v>0</v>
      </c>
      <c r="AV218" s="109" t="s">
        <v>69</v>
      </c>
      <c r="AW218" s="193">
        <v>0</v>
      </c>
      <c r="AX218" s="109" t="s">
        <v>69</v>
      </c>
      <c r="AY218" s="177">
        <f t="shared" si="12"/>
        <v>0</v>
      </c>
      <c r="AZ218" s="177">
        <f t="shared" si="13"/>
        <v>1437542.94</v>
      </c>
      <c r="BA218" s="93" t="s">
        <v>74</v>
      </c>
      <c r="BB218" s="177">
        <v>0</v>
      </c>
      <c r="BC218" s="177">
        <v>0</v>
      </c>
      <c r="BD218" s="177">
        <v>0</v>
      </c>
      <c r="BE218" s="177">
        <v>0</v>
      </c>
      <c r="BF218" s="177">
        <v>0</v>
      </c>
      <c r="BG218" s="177">
        <v>0</v>
      </c>
    </row>
    <row r="219" spans="1:60" s="89" customFormat="1" ht="47.25" x14ac:dyDescent="0.25">
      <c r="A219" s="28" t="s">
        <v>84</v>
      </c>
      <c r="B219" s="90">
        <v>6</v>
      </c>
      <c r="C219" s="90">
        <v>1</v>
      </c>
      <c r="D219" s="28" t="s">
        <v>691</v>
      </c>
      <c r="E219" s="91" t="s">
        <v>145</v>
      </c>
      <c r="F219" s="90" t="s">
        <v>692</v>
      </c>
      <c r="G219" s="91" t="s">
        <v>67</v>
      </c>
      <c r="H219" s="28">
        <v>55301</v>
      </c>
      <c r="I219" s="28" t="s">
        <v>558</v>
      </c>
      <c r="J219" s="28" t="s">
        <v>69</v>
      </c>
      <c r="K219" s="90" t="s">
        <v>69</v>
      </c>
      <c r="L219" s="92" t="s">
        <v>69</v>
      </c>
      <c r="M219" s="28" t="s">
        <v>108</v>
      </c>
      <c r="N219" s="93" t="s">
        <v>693</v>
      </c>
      <c r="O219" s="93" t="s">
        <v>692</v>
      </c>
      <c r="P219" s="160" t="s">
        <v>74</v>
      </c>
      <c r="Q219" s="160">
        <v>8</v>
      </c>
      <c r="R219" s="160">
        <v>7</v>
      </c>
      <c r="S219" s="160" t="s">
        <v>80</v>
      </c>
      <c r="T219" s="160" t="s">
        <v>80</v>
      </c>
      <c r="U219" s="166" t="s">
        <v>80</v>
      </c>
      <c r="V219" s="160" t="s">
        <v>74</v>
      </c>
      <c r="W219" s="177">
        <v>0</v>
      </c>
      <c r="X219" s="177">
        <v>0</v>
      </c>
      <c r="Y219" s="177">
        <v>0</v>
      </c>
      <c r="Z219" s="177">
        <v>0</v>
      </c>
      <c r="AA219" s="179">
        <v>0</v>
      </c>
      <c r="AB219" s="76" t="s">
        <v>69</v>
      </c>
      <c r="AC219" s="179">
        <v>7500</v>
      </c>
      <c r="AD219" s="76" t="s">
        <v>694</v>
      </c>
      <c r="AE219" s="179">
        <v>0</v>
      </c>
      <c r="AF219" s="183">
        <v>0</v>
      </c>
      <c r="AG219" s="77" t="s">
        <v>69</v>
      </c>
      <c r="AH219" s="183">
        <v>10000</v>
      </c>
      <c r="AI219" s="77" t="s">
        <v>695</v>
      </c>
      <c r="AJ219" s="183">
        <v>0</v>
      </c>
      <c r="AK219" s="187">
        <v>0</v>
      </c>
      <c r="AL219" s="78" t="s">
        <v>69</v>
      </c>
      <c r="AM219" s="187">
        <v>0</v>
      </c>
      <c r="AN219" s="78" t="s">
        <v>69</v>
      </c>
      <c r="AO219" s="187">
        <v>0</v>
      </c>
      <c r="AP219" s="191">
        <v>0</v>
      </c>
      <c r="AQ219" s="94" t="s">
        <v>69</v>
      </c>
      <c r="AR219" s="191">
        <v>0</v>
      </c>
      <c r="AS219" s="108" t="s">
        <v>69</v>
      </c>
      <c r="AT219" s="192">
        <v>0</v>
      </c>
      <c r="AU219" s="193">
        <v>0</v>
      </c>
      <c r="AV219" s="109" t="s">
        <v>69</v>
      </c>
      <c r="AW219" s="193">
        <v>0</v>
      </c>
      <c r="AX219" s="109" t="s">
        <v>69</v>
      </c>
      <c r="AY219" s="177">
        <f t="shared" si="12"/>
        <v>0</v>
      </c>
      <c r="AZ219" s="177">
        <f t="shared" si="13"/>
        <v>17500</v>
      </c>
      <c r="BA219" s="93" t="s">
        <v>74</v>
      </c>
      <c r="BB219" s="177">
        <v>0</v>
      </c>
      <c r="BC219" s="177">
        <v>0</v>
      </c>
      <c r="BD219" s="177">
        <v>0</v>
      </c>
      <c r="BE219" s="177">
        <v>0</v>
      </c>
      <c r="BF219" s="177">
        <v>0</v>
      </c>
      <c r="BG219" s="177">
        <v>0</v>
      </c>
    </row>
    <row r="220" spans="1:60" s="89" customFormat="1" ht="47.25" x14ac:dyDescent="0.25">
      <c r="A220" s="28" t="s">
        <v>84</v>
      </c>
      <c r="B220" s="90">
        <v>6</v>
      </c>
      <c r="C220" s="90" t="s">
        <v>1432</v>
      </c>
      <c r="D220" s="28" t="s">
        <v>1591</v>
      </c>
      <c r="E220" s="91" t="s">
        <v>65</v>
      </c>
      <c r="F220" s="90" t="s">
        <v>76</v>
      </c>
      <c r="G220" s="91" t="s">
        <v>67</v>
      </c>
      <c r="H220" s="28">
        <v>55301</v>
      </c>
      <c r="I220" s="28" t="s">
        <v>558</v>
      </c>
      <c r="J220" s="28" t="s">
        <v>69</v>
      </c>
      <c r="K220" s="90" t="s">
        <v>69</v>
      </c>
      <c r="L220" s="92" t="s">
        <v>69</v>
      </c>
      <c r="M220" s="28" t="s">
        <v>77</v>
      </c>
      <c r="N220" s="93" t="s">
        <v>1592</v>
      </c>
      <c r="O220" s="93" t="s">
        <v>76</v>
      </c>
      <c r="P220" s="160" t="s">
        <v>145</v>
      </c>
      <c r="Q220" s="160" t="s">
        <v>1367</v>
      </c>
      <c r="R220" s="160" t="s">
        <v>80</v>
      </c>
      <c r="S220" s="160" t="s">
        <v>80</v>
      </c>
      <c r="T220" s="160" t="s">
        <v>80</v>
      </c>
      <c r="U220" s="166" t="s">
        <v>80</v>
      </c>
      <c r="V220" s="160" t="s">
        <v>74</v>
      </c>
      <c r="W220" s="177">
        <v>0</v>
      </c>
      <c r="X220" s="177">
        <v>32296.77</v>
      </c>
      <c r="Y220" s="177">
        <v>0</v>
      </c>
      <c r="Z220" s="177">
        <v>1800</v>
      </c>
      <c r="AA220" s="179">
        <v>0</v>
      </c>
      <c r="AB220" s="76" t="s">
        <v>69</v>
      </c>
      <c r="AC220" s="179">
        <v>2800</v>
      </c>
      <c r="AD220" s="76" t="s">
        <v>1593</v>
      </c>
      <c r="AE220" s="179">
        <v>0</v>
      </c>
      <c r="AF220" s="183">
        <v>0</v>
      </c>
      <c r="AG220" s="77" t="s">
        <v>69</v>
      </c>
      <c r="AH220" s="183">
        <v>0</v>
      </c>
      <c r="AI220" s="77" t="s">
        <v>69</v>
      </c>
      <c r="AJ220" s="183">
        <v>0</v>
      </c>
      <c r="AK220" s="187">
        <v>0</v>
      </c>
      <c r="AL220" s="78" t="s">
        <v>69</v>
      </c>
      <c r="AM220" s="187">
        <v>0</v>
      </c>
      <c r="AN220" s="78" t="s">
        <v>69</v>
      </c>
      <c r="AO220" s="187">
        <v>0</v>
      </c>
      <c r="AP220" s="191">
        <v>0</v>
      </c>
      <c r="AQ220" s="94" t="s">
        <v>69</v>
      </c>
      <c r="AR220" s="191">
        <v>0</v>
      </c>
      <c r="AS220" s="108" t="s">
        <v>69</v>
      </c>
      <c r="AT220" s="192">
        <v>0</v>
      </c>
      <c r="AU220" s="193">
        <v>0</v>
      </c>
      <c r="AV220" s="109" t="s">
        <v>69</v>
      </c>
      <c r="AW220" s="193">
        <v>0</v>
      </c>
      <c r="AX220" s="109" t="s">
        <v>69</v>
      </c>
      <c r="AY220" s="177">
        <f t="shared" si="12"/>
        <v>0</v>
      </c>
      <c r="AZ220" s="177">
        <f t="shared" si="13"/>
        <v>36896.770000000004</v>
      </c>
      <c r="BA220" s="93" t="s">
        <v>74</v>
      </c>
      <c r="BB220" s="177">
        <v>0</v>
      </c>
      <c r="BC220" s="177">
        <v>0</v>
      </c>
      <c r="BD220" s="177">
        <v>0</v>
      </c>
      <c r="BE220" s="177">
        <v>0</v>
      </c>
      <c r="BF220" s="177">
        <v>0</v>
      </c>
      <c r="BG220" s="177">
        <v>0</v>
      </c>
    </row>
    <row r="221" spans="1:60" s="89" customFormat="1" ht="63" x14ac:dyDescent="0.25">
      <c r="A221" s="28" t="s">
        <v>84</v>
      </c>
      <c r="B221" s="90">
        <v>6</v>
      </c>
      <c r="C221" s="90">
        <v>1</v>
      </c>
      <c r="D221" s="28" t="s">
        <v>696</v>
      </c>
      <c r="E221" s="91" t="s">
        <v>145</v>
      </c>
      <c r="F221" s="90" t="s">
        <v>66</v>
      </c>
      <c r="G221" s="91" t="s">
        <v>67</v>
      </c>
      <c r="H221" s="28">
        <v>55301</v>
      </c>
      <c r="I221" s="28" t="s">
        <v>558</v>
      </c>
      <c r="J221" s="28" t="s">
        <v>69</v>
      </c>
      <c r="K221" s="90" t="s">
        <v>69</v>
      </c>
      <c r="L221" s="92" t="s">
        <v>69</v>
      </c>
      <c r="M221" s="28" t="s">
        <v>70</v>
      </c>
      <c r="N221" s="93" t="s">
        <v>697</v>
      </c>
      <c r="O221" s="93" t="s">
        <v>66</v>
      </c>
      <c r="P221" s="160" t="s">
        <v>145</v>
      </c>
      <c r="Q221" s="160">
        <v>6</v>
      </c>
      <c r="R221" s="160">
        <v>5</v>
      </c>
      <c r="S221" s="160" t="s">
        <v>80</v>
      </c>
      <c r="T221" s="160">
        <v>6</v>
      </c>
      <c r="U221" s="166" t="s">
        <v>80</v>
      </c>
      <c r="V221" s="160" t="s">
        <v>74</v>
      </c>
      <c r="W221" s="177">
        <v>0</v>
      </c>
      <c r="X221" s="177">
        <v>16928.48</v>
      </c>
      <c r="Y221" s="177">
        <v>0</v>
      </c>
      <c r="Z221" s="177">
        <v>800</v>
      </c>
      <c r="AA221" s="179">
        <v>0</v>
      </c>
      <c r="AB221" s="76" t="s">
        <v>69</v>
      </c>
      <c r="AC221" s="179">
        <v>5800</v>
      </c>
      <c r="AD221" s="76" t="s">
        <v>698</v>
      </c>
      <c r="AE221" s="179">
        <v>0</v>
      </c>
      <c r="AF221" s="183">
        <v>0</v>
      </c>
      <c r="AG221" s="77" t="s">
        <v>69</v>
      </c>
      <c r="AH221" s="183">
        <v>3100</v>
      </c>
      <c r="AI221" s="77" t="s">
        <v>699</v>
      </c>
      <c r="AJ221" s="183">
        <v>0</v>
      </c>
      <c r="AK221" s="187">
        <v>0</v>
      </c>
      <c r="AL221" s="78" t="s">
        <v>69</v>
      </c>
      <c r="AM221" s="187">
        <v>0</v>
      </c>
      <c r="AN221" s="78" t="s">
        <v>69</v>
      </c>
      <c r="AO221" s="187">
        <v>0</v>
      </c>
      <c r="AP221" s="191">
        <v>0</v>
      </c>
      <c r="AQ221" s="94" t="s">
        <v>69</v>
      </c>
      <c r="AR221" s="191">
        <v>3100</v>
      </c>
      <c r="AS221" s="108" t="s">
        <v>700</v>
      </c>
      <c r="AT221" s="192">
        <v>0</v>
      </c>
      <c r="AU221" s="193">
        <v>0</v>
      </c>
      <c r="AV221" s="109" t="s">
        <v>69</v>
      </c>
      <c r="AW221" s="193">
        <v>0</v>
      </c>
      <c r="AX221" s="109" t="s">
        <v>69</v>
      </c>
      <c r="AY221" s="177">
        <f t="shared" si="12"/>
        <v>0</v>
      </c>
      <c r="AZ221" s="177">
        <f t="shared" si="13"/>
        <v>29728.48</v>
      </c>
      <c r="BA221" s="93" t="s">
        <v>74</v>
      </c>
      <c r="BB221" s="177">
        <v>0</v>
      </c>
      <c r="BC221" s="177">
        <v>0</v>
      </c>
      <c r="BD221" s="177">
        <v>0</v>
      </c>
      <c r="BE221" s="177">
        <v>0</v>
      </c>
      <c r="BF221" s="177">
        <v>0</v>
      </c>
      <c r="BG221" s="177">
        <v>0</v>
      </c>
    </row>
    <row r="222" spans="1:60" s="89" customFormat="1" ht="47.25" x14ac:dyDescent="0.25">
      <c r="A222" s="28" t="s">
        <v>84</v>
      </c>
      <c r="B222" s="90">
        <v>6</v>
      </c>
      <c r="C222" s="90">
        <v>1</v>
      </c>
      <c r="D222" s="28" t="s">
        <v>701</v>
      </c>
      <c r="E222" s="91" t="s">
        <v>145</v>
      </c>
      <c r="F222" s="90" t="s">
        <v>702</v>
      </c>
      <c r="G222" s="91" t="s">
        <v>100</v>
      </c>
      <c r="H222" s="28">
        <v>55301</v>
      </c>
      <c r="I222" s="28" t="s">
        <v>558</v>
      </c>
      <c r="J222" s="28" t="s">
        <v>69</v>
      </c>
      <c r="K222" s="90" t="s">
        <v>69</v>
      </c>
      <c r="L222" s="92" t="s">
        <v>69</v>
      </c>
      <c r="M222" s="28" t="s">
        <v>703</v>
      </c>
      <c r="N222" s="93" t="s">
        <v>704</v>
      </c>
      <c r="O222" s="93" t="s">
        <v>705</v>
      </c>
      <c r="P222" s="160" t="s">
        <v>145</v>
      </c>
      <c r="Q222" s="160" t="s">
        <v>80</v>
      </c>
      <c r="R222" s="160">
        <v>8</v>
      </c>
      <c r="S222" s="160">
        <v>7</v>
      </c>
      <c r="T222" s="160" t="s">
        <v>80</v>
      </c>
      <c r="U222" s="166" t="s">
        <v>80</v>
      </c>
      <c r="V222" s="160" t="s">
        <v>74</v>
      </c>
      <c r="W222" s="177">
        <v>0</v>
      </c>
      <c r="X222" s="177">
        <v>0</v>
      </c>
      <c r="Y222" s="177">
        <v>0</v>
      </c>
      <c r="Z222" s="177">
        <v>0</v>
      </c>
      <c r="AA222" s="179">
        <v>0</v>
      </c>
      <c r="AB222" s="76" t="s">
        <v>69</v>
      </c>
      <c r="AC222" s="179">
        <v>0</v>
      </c>
      <c r="AD222" s="76" t="s">
        <v>69</v>
      </c>
      <c r="AE222" s="179">
        <v>0</v>
      </c>
      <c r="AF222" s="183">
        <v>0</v>
      </c>
      <c r="AG222" s="77" t="s">
        <v>69</v>
      </c>
      <c r="AH222" s="183">
        <v>15000</v>
      </c>
      <c r="AI222" s="77" t="s">
        <v>1508</v>
      </c>
      <c r="AJ222" s="183">
        <v>0</v>
      </c>
      <c r="AK222" s="187">
        <v>0</v>
      </c>
      <c r="AL222" s="78" t="s">
        <v>69</v>
      </c>
      <c r="AM222" s="187">
        <v>15000</v>
      </c>
      <c r="AN222" s="78" t="s">
        <v>1508</v>
      </c>
      <c r="AO222" s="187">
        <v>0</v>
      </c>
      <c r="AP222" s="191">
        <v>0</v>
      </c>
      <c r="AQ222" s="94" t="s">
        <v>69</v>
      </c>
      <c r="AR222" s="191">
        <v>0</v>
      </c>
      <c r="AS222" s="108" t="s">
        <v>69</v>
      </c>
      <c r="AT222" s="192">
        <v>0</v>
      </c>
      <c r="AU222" s="193">
        <v>0</v>
      </c>
      <c r="AV222" s="109" t="s">
        <v>69</v>
      </c>
      <c r="AW222" s="193">
        <v>0</v>
      </c>
      <c r="AX222" s="109" t="s">
        <v>69</v>
      </c>
      <c r="AY222" s="177">
        <f t="shared" si="12"/>
        <v>0</v>
      </c>
      <c r="AZ222" s="177">
        <f t="shared" si="13"/>
        <v>30000</v>
      </c>
      <c r="BA222" s="93" t="s">
        <v>74</v>
      </c>
      <c r="BB222" s="177">
        <v>0</v>
      </c>
      <c r="BC222" s="177">
        <v>0</v>
      </c>
      <c r="BD222" s="177">
        <v>0</v>
      </c>
      <c r="BE222" s="177">
        <v>0</v>
      </c>
      <c r="BF222" s="177">
        <v>0</v>
      </c>
      <c r="BG222" s="177">
        <v>0</v>
      </c>
    </row>
    <row r="223" spans="1:60" s="89" customFormat="1" ht="271.5" customHeight="1" x14ac:dyDescent="0.25">
      <c r="A223" s="28" t="s">
        <v>63</v>
      </c>
      <c r="B223" s="90">
        <v>6</v>
      </c>
      <c r="C223" s="90">
        <v>1</v>
      </c>
      <c r="D223" s="28" t="s">
        <v>805</v>
      </c>
      <c r="E223" s="91" t="s">
        <v>74</v>
      </c>
      <c r="F223" s="90" t="s">
        <v>806</v>
      </c>
      <c r="G223" s="91" t="s">
        <v>100</v>
      </c>
      <c r="H223" s="28">
        <v>11403</v>
      </c>
      <c r="I223" s="28" t="s">
        <v>488</v>
      </c>
      <c r="J223" s="28" t="s">
        <v>69</v>
      </c>
      <c r="K223" s="90" t="s">
        <v>69</v>
      </c>
      <c r="L223" s="92" t="s">
        <v>69</v>
      </c>
      <c r="M223" s="28" t="s">
        <v>108</v>
      </c>
      <c r="N223" s="93" t="s">
        <v>807</v>
      </c>
      <c r="O223" s="93" t="s">
        <v>808</v>
      </c>
      <c r="P223" s="160" t="s">
        <v>145</v>
      </c>
      <c r="Q223" s="160">
        <v>12</v>
      </c>
      <c r="R223" s="160">
        <v>12</v>
      </c>
      <c r="S223" s="160">
        <v>12</v>
      </c>
      <c r="T223" s="160">
        <v>12</v>
      </c>
      <c r="U223" s="166" t="s">
        <v>80</v>
      </c>
      <c r="V223" s="160" t="s">
        <v>74</v>
      </c>
      <c r="W223" s="177">
        <v>0</v>
      </c>
      <c r="X223" s="177">
        <v>907093.4</v>
      </c>
      <c r="Y223" s="177">
        <v>0</v>
      </c>
      <c r="Z223" s="177">
        <v>357600</v>
      </c>
      <c r="AA223" s="179">
        <v>0</v>
      </c>
      <c r="AB223" s="76" t="s">
        <v>69</v>
      </c>
      <c r="AC223" s="179">
        <f>60000+250000+20000+35000+550000+22500</f>
        <v>937500</v>
      </c>
      <c r="AD223" s="76" t="s">
        <v>1653</v>
      </c>
      <c r="AE223" s="179">
        <v>0</v>
      </c>
      <c r="AF223" s="183">
        <v>0</v>
      </c>
      <c r="AG223" s="77" t="s">
        <v>69</v>
      </c>
      <c r="AH223" s="183">
        <f>100000+27000</f>
        <v>127000</v>
      </c>
      <c r="AI223" s="77" t="s">
        <v>1654</v>
      </c>
      <c r="AJ223" s="183">
        <v>0</v>
      </c>
      <c r="AK223" s="187">
        <v>0</v>
      </c>
      <c r="AL223" s="78" t="s">
        <v>69</v>
      </c>
      <c r="AM223" s="187">
        <f>200000+25000+725000+200000+100000</f>
        <v>1250000</v>
      </c>
      <c r="AN223" s="78" t="s">
        <v>1655</v>
      </c>
      <c r="AO223" s="187">
        <v>0</v>
      </c>
      <c r="AP223" s="191">
        <v>0</v>
      </c>
      <c r="AQ223" s="94" t="s">
        <v>69</v>
      </c>
      <c r="AR223" s="191">
        <v>700000</v>
      </c>
      <c r="AS223" s="108" t="s">
        <v>809</v>
      </c>
      <c r="AT223" s="192">
        <v>0</v>
      </c>
      <c r="AU223" s="193">
        <v>0</v>
      </c>
      <c r="AV223" s="109" t="s">
        <v>69</v>
      </c>
      <c r="AW223" s="193">
        <v>0</v>
      </c>
      <c r="AX223" s="109" t="s">
        <v>69</v>
      </c>
      <c r="AY223" s="177">
        <f t="shared" si="12"/>
        <v>0</v>
      </c>
      <c r="AZ223" s="177">
        <f t="shared" si="13"/>
        <v>4279193.4000000004</v>
      </c>
      <c r="BA223" s="93" t="s">
        <v>145</v>
      </c>
      <c r="BB223" s="177">
        <v>0</v>
      </c>
      <c r="BC223" s="177">
        <v>230000</v>
      </c>
      <c r="BD223" s="177">
        <v>0</v>
      </c>
      <c r="BE223" s="177">
        <v>230000</v>
      </c>
      <c r="BF223" s="177">
        <v>0</v>
      </c>
      <c r="BG223" s="177">
        <v>0</v>
      </c>
      <c r="BH223" s="250"/>
    </row>
    <row r="224" spans="1:60" s="89" customFormat="1" ht="110.25" x14ac:dyDescent="0.25">
      <c r="A224" s="28" t="s">
        <v>63</v>
      </c>
      <c r="B224" s="90">
        <v>6</v>
      </c>
      <c r="C224" s="90">
        <v>1</v>
      </c>
      <c r="D224" s="28" t="s">
        <v>810</v>
      </c>
      <c r="E224" s="91" t="s">
        <v>74</v>
      </c>
      <c r="F224" s="90" t="s">
        <v>811</v>
      </c>
      <c r="G224" s="91" t="s">
        <v>67</v>
      </c>
      <c r="H224" s="28">
        <v>11403</v>
      </c>
      <c r="I224" s="28" t="s">
        <v>488</v>
      </c>
      <c r="J224" s="28" t="s">
        <v>69</v>
      </c>
      <c r="K224" s="90" t="s">
        <v>69</v>
      </c>
      <c r="L224" s="92" t="s">
        <v>69</v>
      </c>
      <c r="M224" s="28" t="s">
        <v>108</v>
      </c>
      <c r="N224" s="93" t="s">
        <v>812</v>
      </c>
      <c r="O224" s="93" t="s">
        <v>811</v>
      </c>
      <c r="P224" s="160" t="s">
        <v>74</v>
      </c>
      <c r="Q224" s="160">
        <v>6</v>
      </c>
      <c r="R224" s="160" t="s">
        <v>80</v>
      </c>
      <c r="S224" s="160" t="s">
        <v>80</v>
      </c>
      <c r="T224" s="160" t="s">
        <v>80</v>
      </c>
      <c r="U224" s="166" t="s">
        <v>80</v>
      </c>
      <c r="V224" s="160" t="s">
        <v>74</v>
      </c>
      <c r="W224" s="177">
        <v>0</v>
      </c>
      <c r="X224" s="177">
        <v>14119.35</v>
      </c>
      <c r="Y224" s="177">
        <v>0</v>
      </c>
      <c r="Z224" s="177">
        <v>0</v>
      </c>
      <c r="AA224" s="179">
        <v>0</v>
      </c>
      <c r="AB224" s="76" t="s">
        <v>69</v>
      </c>
      <c r="AC224" s="179">
        <v>11600</v>
      </c>
      <c r="AD224" s="76" t="s">
        <v>1484</v>
      </c>
      <c r="AE224" s="179">
        <v>0</v>
      </c>
      <c r="AF224" s="183">
        <v>0</v>
      </c>
      <c r="AG224" s="77" t="s">
        <v>69</v>
      </c>
      <c r="AH224" s="183">
        <v>25600</v>
      </c>
      <c r="AI224" s="77" t="s">
        <v>1483</v>
      </c>
      <c r="AJ224" s="183">
        <v>0</v>
      </c>
      <c r="AK224" s="187">
        <v>0</v>
      </c>
      <c r="AL224" s="78" t="s">
        <v>69</v>
      </c>
      <c r="AM224" s="187">
        <v>5700</v>
      </c>
      <c r="AN224" s="78" t="s">
        <v>1424</v>
      </c>
      <c r="AO224" s="187">
        <v>0</v>
      </c>
      <c r="AP224" s="191">
        <v>0</v>
      </c>
      <c r="AQ224" s="94" t="s">
        <v>69</v>
      </c>
      <c r="AR224" s="191">
        <v>0</v>
      </c>
      <c r="AS224" s="108" t="s">
        <v>69</v>
      </c>
      <c r="AT224" s="192">
        <v>0</v>
      </c>
      <c r="AU224" s="193">
        <v>0</v>
      </c>
      <c r="AV224" s="109" t="s">
        <v>69</v>
      </c>
      <c r="AW224" s="193">
        <v>0</v>
      </c>
      <c r="AX224" s="109" t="s">
        <v>69</v>
      </c>
      <c r="AY224" s="177">
        <f t="shared" si="12"/>
        <v>0</v>
      </c>
      <c r="AZ224" s="177">
        <f t="shared" si="13"/>
        <v>57019.35</v>
      </c>
      <c r="BA224" s="93" t="s">
        <v>74</v>
      </c>
      <c r="BB224" s="177">
        <v>0</v>
      </c>
      <c r="BC224" s="177">
        <v>0</v>
      </c>
      <c r="BD224" s="177">
        <v>0</v>
      </c>
      <c r="BE224" s="177">
        <v>0</v>
      </c>
      <c r="BF224" s="177">
        <v>0</v>
      </c>
      <c r="BG224" s="177">
        <v>0</v>
      </c>
    </row>
    <row r="225" spans="1:59" s="89" customFormat="1" ht="31.5" x14ac:dyDescent="0.25">
      <c r="A225" s="28" t="s">
        <v>87</v>
      </c>
      <c r="B225" s="90">
        <v>6</v>
      </c>
      <c r="C225" s="90">
        <v>3</v>
      </c>
      <c r="D225" s="28" t="s">
        <v>813</v>
      </c>
      <c r="E225" s="91" t="s">
        <v>74</v>
      </c>
      <c r="F225" s="90" t="s">
        <v>66</v>
      </c>
      <c r="G225" s="91" t="s">
        <v>67</v>
      </c>
      <c r="H225" s="28">
        <v>11403</v>
      </c>
      <c r="I225" s="28" t="s">
        <v>488</v>
      </c>
      <c r="J225" s="28" t="s">
        <v>69</v>
      </c>
      <c r="K225" s="90" t="s">
        <v>69</v>
      </c>
      <c r="L225" s="92" t="s">
        <v>69</v>
      </c>
      <c r="M225" s="28" t="s">
        <v>70</v>
      </c>
      <c r="N225" s="93" t="s">
        <v>814</v>
      </c>
      <c r="O225" s="93" t="s">
        <v>815</v>
      </c>
      <c r="P225" s="160" t="s">
        <v>145</v>
      </c>
      <c r="Q225" s="160">
        <v>12</v>
      </c>
      <c r="R225" s="160">
        <v>12</v>
      </c>
      <c r="S225" s="160">
        <v>12</v>
      </c>
      <c r="T225" s="160">
        <v>12</v>
      </c>
      <c r="U225" s="166" t="s">
        <v>80</v>
      </c>
      <c r="V225" s="160" t="s">
        <v>74</v>
      </c>
      <c r="W225" s="177">
        <v>0</v>
      </c>
      <c r="X225" s="177">
        <v>56278.59</v>
      </c>
      <c r="Y225" s="177">
        <v>0</v>
      </c>
      <c r="Z225" s="177">
        <v>4000</v>
      </c>
      <c r="AA225" s="179">
        <v>0</v>
      </c>
      <c r="AB225" s="76" t="s">
        <v>69</v>
      </c>
      <c r="AC225" s="179">
        <v>4000</v>
      </c>
      <c r="AD225" s="76" t="s">
        <v>816</v>
      </c>
      <c r="AE225" s="179">
        <v>0</v>
      </c>
      <c r="AF225" s="183">
        <v>0</v>
      </c>
      <c r="AG225" s="77" t="s">
        <v>69</v>
      </c>
      <c r="AH225" s="183">
        <v>4000</v>
      </c>
      <c r="AI225" s="77" t="s">
        <v>816</v>
      </c>
      <c r="AJ225" s="183">
        <v>0</v>
      </c>
      <c r="AK225" s="187">
        <v>0</v>
      </c>
      <c r="AL225" s="78" t="s">
        <v>69</v>
      </c>
      <c r="AM225" s="187">
        <v>4000</v>
      </c>
      <c r="AN225" s="78" t="s">
        <v>816</v>
      </c>
      <c r="AO225" s="187">
        <v>0</v>
      </c>
      <c r="AP225" s="191">
        <v>0</v>
      </c>
      <c r="AQ225" s="94" t="s">
        <v>69</v>
      </c>
      <c r="AR225" s="191">
        <v>4000</v>
      </c>
      <c r="AS225" s="108" t="s">
        <v>816</v>
      </c>
      <c r="AT225" s="192">
        <v>0</v>
      </c>
      <c r="AU225" s="193">
        <v>0</v>
      </c>
      <c r="AV225" s="109" t="s">
        <v>69</v>
      </c>
      <c r="AW225" s="193">
        <v>0</v>
      </c>
      <c r="AX225" s="109" t="s">
        <v>69</v>
      </c>
      <c r="AY225" s="177">
        <f t="shared" si="12"/>
        <v>0</v>
      </c>
      <c r="AZ225" s="177">
        <f t="shared" si="13"/>
        <v>76278.59</v>
      </c>
      <c r="BA225" s="93" t="s">
        <v>74</v>
      </c>
      <c r="BB225" s="177">
        <v>0</v>
      </c>
      <c r="BC225" s="177">
        <v>0</v>
      </c>
      <c r="BD225" s="177">
        <v>0</v>
      </c>
      <c r="BE225" s="177">
        <v>0</v>
      </c>
      <c r="BF225" s="177">
        <v>0</v>
      </c>
      <c r="BG225" s="177">
        <v>0</v>
      </c>
    </row>
    <row r="226" spans="1:59" s="89" customFormat="1" ht="78.75" x14ac:dyDescent="0.25">
      <c r="A226" s="28" t="s">
        <v>63</v>
      </c>
      <c r="B226" s="90">
        <v>6</v>
      </c>
      <c r="C226" s="90">
        <v>3</v>
      </c>
      <c r="D226" s="28" t="s">
        <v>817</v>
      </c>
      <c r="E226" s="91" t="s">
        <v>74</v>
      </c>
      <c r="F226" s="90" t="s">
        <v>76</v>
      </c>
      <c r="G226" s="91" t="s">
        <v>100</v>
      </c>
      <c r="H226" s="28">
        <v>11403</v>
      </c>
      <c r="I226" s="28" t="s">
        <v>488</v>
      </c>
      <c r="J226" s="28" t="s">
        <v>69</v>
      </c>
      <c r="K226" s="90" t="s">
        <v>69</v>
      </c>
      <c r="L226" s="92" t="s">
        <v>69</v>
      </c>
      <c r="M226" s="28" t="s">
        <v>77</v>
      </c>
      <c r="N226" s="93" t="s">
        <v>818</v>
      </c>
      <c r="O226" s="93" t="s">
        <v>76</v>
      </c>
      <c r="P226" s="160" t="s">
        <v>74</v>
      </c>
      <c r="Q226" s="160">
        <v>6</v>
      </c>
      <c r="R226" s="160">
        <v>6</v>
      </c>
      <c r="S226" s="160">
        <v>6</v>
      </c>
      <c r="T226" s="160">
        <v>6</v>
      </c>
      <c r="U226" s="166" t="s">
        <v>80</v>
      </c>
      <c r="V226" s="160" t="s">
        <v>74</v>
      </c>
      <c r="W226" s="177">
        <v>0</v>
      </c>
      <c r="X226" s="177">
        <v>67127.899999999994</v>
      </c>
      <c r="Y226" s="177">
        <v>0</v>
      </c>
      <c r="Z226" s="177">
        <v>14800.32</v>
      </c>
      <c r="AA226" s="179">
        <v>0</v>
      </c>
      <c r="AB226" s="76" t="s">
        <v>69</v>
      </c>
      <c r="AC226" s="179">
        <f>26000+52500</f>
        <v>78500</v>
      </c>
      <c r="AD226" s="76" t="s">
        <v>1576</v>
      </c>
      <c r="AE226" s="179">
        <v>0</v>
      </c>
      <c r="AF226" s="183">
        <v>0</v>
      </c>
      <c r="AG226" s="77" t="s">
        <v>69</v>
      </c>
      <c r="AH226" s="183">
        <v>26000</v>
      </c>
      <c r="AI226" s="77" t="s">
        <v>819</v>
      </c>
      <c r="AJ226" s="183">
        <v>0</v>
      </c>
      <c r="AK226" s="187">
        <v>0</v>
      </c>
      <c r="AL226" s="78" t="s">
        <v>69</v>
      </c>
      <c r="AM226" s="187">
        <v>26000</v>
      </c>
      <c r="AN226" s="78" t="s">
        <v>819</v>
      </c>
      <c r="AO226" s="187">
        <v>0</v>
      </c>
      <c r="AP226" s="191">
        <v>0</v>
      </c>
      <c r="AQ226" s="94" t="s">
        <v>69</v>
      </c>
      <c r="AR226" s="191">
        <v>26000</v>
      </c>
      <c r="AS226" s="108" t="s">
        <v>819</v>
      </c>
      <c r="AT226" s="192">
        <v>0</v>
      </c>
      <c r="AU226" s="193">
        <v>0</v>
      </c>
      <c r="AV226" s="109" t="s">
        <v>69</v>
      </c>
      <c r="AW226" s="193">
        <v>0</v>
      </c>
      <c r="AX226" s="109" t="s">
        <v>69</v>
      </c>
      <c r="AY226" s="177">
        <f t="shared" si="12"/>
        <v>0</v>
      </c>
      <c r="AZ226" s="177">
        <f t="shared" si="13"/>
        <v>238428.22</v>
      </c>
      <c r="BA226" s="93" t="s">
        <v>74</v>
      </c>
      <c r="BB226" s="177">
        <v>0</v>
      </c>
      <c r="BC226" s="177">
        <v>0</v>
      </c>
      <c r="BD226" s="177">
        <v>0</v>
      </c>
      <c r="BE226" s="177">
        <v>0</v>
      </c>
      <c r="BF226" s="177">
        <v>0</v>
      </c>
      <c r="BG226" s="177">
        <v>0</v>
      </c>
    </row>
    <row r="227" spans="1:59" s="89" customFormat="1" x14ac:dyDescent="0.25">
      <c r="A227" s="28" t="s">
        <v>87</v>
      </c>
      <c r="B227" s="90">
        <v>6</v>
      </c>
      <c r="C227" s="90">
        <v>1</v>
      </c>
      <c r="D227" s="28" t="s">
        <v>820</v>
      </c>
      <c r="E227" s="91" t="s">
        <v>74</v>
      </c>
      <c r="F227" s="90" t="s">
        <v>85</v>
      </c>
      <c r="G227" s="91" t="s">
        <v>67</v>
      </c>
      <c r="H227" s="28">
        <v>11403</v>
      </c>
      <c r="I227" s="28" t="s">
        <v>488</v>
      </c>
      <c r="J227" s="28" t="s">
        <v>69</v>
      </c>
      <c r="K227" s="90" t="s">
        <v>69</v>
      </c>
      <c r="L227" s="92" t="s">
        <v>69</v>
      </c>
      <c r="M227" s="28" t="s">
        <v>77</v>
      </c>
      <c r="N227" s="93" t="s">
        <v>821</v>
      </c>
      <c r="O227" s="93" t="s">
        <v>86</v>
      </c>
      <c r="P227" s="160" t="s">
        <v>145</v>
      </c>
      <c r="Q227" s="160">
        <v>12</v>
      </c>
      <c r="R227" s="160">
        <v>12</v>
      </c>
      <c r="S227" s="160">
        <v>12</v>
      </c>
      <c r="T227" s="160">
        <v>12</v>
      </c>
      <c r="U227" s="166" t="s">
        <v>80</v>
      </c>
      <c r="V227" s="160" t="s">
        <v>74</v>
      </c>
      <c r="W227" s="177">
        <v>0</v>
      </c>
      <c r="X227" s="177">
        <v>3721.13</v>
      </c>
      <c r="Y227" s="177">
        <v>0</v>
      </c>
      <c r="Z227" s="177">
        <v>4800</v>
      </c>
      <c r="AA227" s="179">
        <v>0</v>
      </c>
      <c r="AB227" s="76" t="s">
        <v>69</v>
      </c>
      <c r="AC227" s="179">
        <v>1200</v>
      </c>
      <c r="AD227" s="76" t="s">
        <v>822</v>
      </c>
      <c r="AE227" s="179">
        <v>0</v>
      </c>
      <c r="AF227" s="183">
        <v>0</v>
      </c>
      <c r="AG227" s="77" t="s">
        <v>69</v>
      </c>
      <c r="AH227" s="183">
        <v>1200</v>
      </c>
      <c r="AI227" s="77" t="s">
        <v>822</v>
      </c>
      <c r="AJ227" s="183">
        <v>0</v>
      </c>
      <c r="AK227" s="187">
        <v>0</v>
      </c>
      <c r="AL227" s="78" t="s">
        <v>69</v>
      </c>
      <c r="AM227" s="187">
        <v>1200</v>
      </c>
      <c r="AN227" s="78" t="s">
        <v>822</v>
      </c>
      <c r="AO227" s="187">
        <v>0</v>
      </c>
      <c r="AP227" s="191">
        <v>0</v>
      </c>
      <c r="AQ227" s="94" t="s">
        <v>69</v>
      </c>
      <c r="AR227" s="191">
        <v>1200</v>
      </c>
      <c r="AS227" s="108" t="s">
        <v>822</v>
      </c>
      <c r="AT227" s="192">
        <v>0</v>
      </c>
      <c r="AU227" s="193">
        <v>0</v>
      </c>
      <c r="AV227" s="109" t="s">
        <v>69</v>
      </c>
      <c r="AW227" s="193">
        <v>0</v>
      </c>
      <c r="AX227" s="109" t="s">
        <v>69</v>
      </c>
      <c r="AY227" s="177">
        <f t="shared" si="12"/>
        <v>0</v>
      </c>
      <c r="AZ227" s="177">
        <f t="shared" si="13"/>
        <v>13321.130000000001</v>
      </c>
      <c r="BA227" s="93" t="s">
        <v>74</v>
      </c>
      <c r="BB227" s="177">
        <v>0</v>
      </c>
      <c r="BC227" s="177">
        <v>0</v>
      </c>
      <c r="BD227" s="177">
        <v>0</v>
      </c>
      <c r="BE227" s="177">
        <v>0</v>
      </c>
      <c r="BF227" s="177">
        <v>0</v>
      </c>
      <c r="BG227" s="177">
        <v>0</v>
      </c>
    </row>
    <row r="228" spans="1:59" s="89" customFormat="1" x14ac:dyDescent="0.25">
      <c r="A228" s="28" t="s">
        <v>87</v>
      </c>
      <c r="B228" s="90">
        <v>6</v>
      </c>
      <c r="C228" s="90">
        <v>3</v>
      </c>
      <c r="D228" s="28" t="s">
        <v>820</v>
      </c>
      <c r="E228" s="91" t="s">
        <v>74</v>
      </c>
      <c r="F228" s="90" t="s">
        <v>85</v>
      </c>
      <c r="G228" s="91" t="s">
        <v>67</v>
      </c>
      <c r="H228" s="28">
        <v>11403</v>
      </c>
      <c r="I228" s="28" t="s">
        <v>488</v>
      </c>
      <c r="J228" s="28" t="s">
        <v>69</v>
      </c>
      <c r="K228" s="90" t="s">
        <v>69</v>
      </c>
      <c r="L228" s="92" t="s">
        <v>69</v>
      </c>
      <c r="M228" s="28" t="s">
        <v>70</v>
      </c>
      <c r="N228" s="93" t="s">
        <v>823</v>
      </c>
      <c r="O228" s="93" t="s">
        <v>91</v>
      </c>
      <c r="P228" s="160" t="s">
        <v>145</v>
      </c>
      <c r="Q228" s="160">
        <v>12</v>
      </c>
      <c r="R228" s="160">
        <v>12</v>
      </c>
      <c r="S228" s="160">
        <v>12</v>
      </c>
      <c r="T228" s="160">
        <v>12</v>
      </c>
      <c r="U228" s="166" t="s">
        <v>80</v>
      </c>
      <c r="V228" s="160" t="s">
        <v>74</v>
      </c>
      <c r="W228" s="177">
        <v>0</v>
      </c>
      <c r="X228" s="177">
        <v>0</v>
      </c>
      <c r="Y228" s="177">
        <v>0</v>
      </c>
      <c r="Z228" s="177">
        <v>1800</v>
      </c>
      <c r="AA228" s="179">
        <v>0</v>
      </c>
      <c r="AB228" s="76" t="s">
        <v>69</v>
      </c>
      <c r="AC228" s="179">
        <v>1000</v>
      </c>
      <c r="AD228" s="76" t="s">
        <v>824</v>
      </c>
      <c r="AE228" s="179">
        <v>0</v>
      </c>
      <c r="AF228" s="183">
        <v>0</v>
      </c>
      <c r="AG228" s="77" t="s">
        <v>69</v>
      </c>
      <c r="AH228" s="183">
        <v>1000</v>
      </c>
      <c r="AI228" s="77" t="s">
        <v>824</v>
      </c>
      <c r="AJ228" s="183">
        <v>0</v>
      </c>
      <c r="AK228" s="187">
        <v>0</v>
      </c>
      <c r="AL228" s="78" t="s">
        <v>69</v>
      </c>
      <c r="AM228" s="187">
        <v>0</v>
      </c>
      <c r="AN228" s="78" t="s">
        <v>69</v>
      </c>
      <c r="AO228" s="187">
        <v>0</v>
      </c>
      <c r="AP228" s="191">
        <v>0</v>
      </c>
      <c r="AQ228" s="94" t="s">
        <v>69</v>
      </c>
      <c r="AR228" s="191">
        <v>0</v>
      </c>
      <c r="AS228" s="108" t="s">
        <v>69</v>
      </c>
      <c r="AT228" s="192">
        <v>0</v>
      </c>
      <c r="AU228" s="193">
        <v>0</v>
      </c>
      <c r="AV228" s="109" t="s">
        <v>69</v>
      </c>
      <c r="AW228" s="193">
        <v>0</v>
      </c>
      <c r="AX228" s="109" t="s">
        <v>69</v>
      </c>
      <c r="AY228" s="177">
        <f t="shared" si="12"/>
        <v>0</v>
      </c>
      <c r="AZ228" s="177">
        <f t="shared" si="13"/>
        <v>3800</v>
      </c>
      <c r="BA228" s="93" t="s">
        <v>74</v>
      </c>
      <c r="BB228" s="177">
        <v>0</v>
      </c>
      <c r="BC228" s="177">
        <v>0</v>
      </c>
      <c r="BD228" s="177">
        <v>0</v>
      </c>
      <c r="BE228" s="177">
        <v>0</v>
      </c>
      <c r="BF228" s="177">
        <v>0</v>
      </c>
      <c r="BG228" s="177">
        <v>0</v>
      </c>
    </row>
    <row r="229" spans="1:59" s="89" customFormat="1" ht="47.25" x14ac:dyDescent="0.25">
      <c r="A229" s="28" t="s">
        <v>87</v>
      </c>
      <c r="B229" s="90">
        <v>6</v>
      </c>
      <c r="C229" s="90">
        <v>1</v>
      </c>
      <c r="D229" s="28" t="s">
        <v>825</v>
      </c>
      <c r="E229" s="91" t="s">
        <v>74</v>
      </c>
      <c r="F229" s="90" t="s">
        <v>91</v>
      </c>
      <c r="G229" s="91" t="s">
        <v>67</v>
      </c>
      <c r="H229" s="28">
        <v>12302</v>
      </c>
      <c r="I229" s="28" t="s">
        <v>826</v>
      </c>
      <c r="J229" s="28" t="s">
        <v>69</v>
      </c>
      <c r="K229" s="90" t="s">
        <v>69</v>
      </c>
      <c r="L229" s="92" t="s">
        <v>69</v>
      </c>
      <c r="M229" s="28" t="s">
        <v>77</v>
      </c>
      <c r="N229" s="93" t="s">
        <v>827</v>
      </c>
      <c r="O229" s="93" t="s">
        <v>86</v>
      </c>
      <c r="P229" s="160" t="s">
        <v>74</v>
      </c>
      <c r="Q229" s="160">
        <v>6</v>
      </c>
      <c r="R229" s="160" t="s">
        <v>80</v>
      </c>
      <c r="S229" s="160" t="s">
        <v>80</v>
      </c>
      <c r="T229" s="160" t="s">
        <v>80</v>
      </c>
      <c r="U229" s="166" t="s">
        <v>80</v>
      </c>
      <c r="V229" s="160" t="s">
        <v>74</v>
      </c>
      <c r="W229" s="177">
        <v>0</v>
      </c>
      <c r="X229" s="177">
        <v>0</v>
      </c>
      <c r="Y229" s="177">
        <v>0</v>
      </c>
      <c r="Z229" s="177">
        <v>0</v>
      </c>
      <c r="AA229" s="179">
        <v>0</v>
      </c>
      <c r="AB229" s="76" t="s">
        <v>69</v>
      </c>
      <c r="AC229" s="179">
        <v>2000</v>
      </c>
      <c r="AD229" s="76" t="s">
        <v>828</v>
      </c>
      <c r="AE229" s="179">
        <v>0</v>
      </c>
      <c r="AF229" s="183">
        <v>0</v>
      </c>
      <c r="AG229" s="77" t="s">
        <v>69</v>
      </c>
      <c r="AH229" s="183">
        <v>0</v>
      </c>
      <c r="AI229" s="77" t="s">
        <v>69</v>
      </c>
      <c r="AJ229" s="183">
        <v>0</v>
      </c>
      <c r="AK229" s="187">
        <v>0</v>
      </c>
      <c r="AL229" s="78" t="s">
        <v>69</v>
      </c>
      <c r="AM229" s="187">
        <v>0</v>
      </c>
      <c r="AN229" s="78" t="s">
        <v>69</v>
      </c>
      <c r="AO229" s="187">
        <v>0</v>
      </c>
      <c r="AP229" s="191">
        <v>0</v>
      </c>
      <c r="AQ229" s="94" t="s">
        <v>69</v>
      </c>
      <c r="AR229" s="191">
        <v>0</v>
      </c>
      <c r="AS229" s="108" t="s">
        <v>69</v>
      </c>
      <c r="AT229" s="192">
        <v>0</v>
      </c>
      <c r="AU229" s="193">
        <v>0</v>
      </c>
      <c r="AV229" s="109" t="s">
        <v>69</v>
      </c>
      <c r="AW229" s="193">
        <v>0</v>
      </c>
      <c r="AX229" s="109" t="s">
        <v>69</v>
      </c>
      <c r="AY229" s="177">
        <f t="shared" si="12"/>
        <v>0</v>
      </c>
      <c r="AZ229" s="177">
        <f t="shared" si="13"/>
        <v>2000</v>
      </c>
      <c r="BA229" s="93" t="s">
        <v>74</v>
      </c>
      <c r="BB229" s="177">
        <v>0</v>
      </c>
      <c r="BC229" s="177">
        <v>0</v>
      </c>
      <c r="BD229" s="177">
        <v>0</v>
      </c>
      <c r="BE229" s="177">
        <v>0</v>
      </c>
      <c r="BF229" s="177">
        <v>0</v>
      </c>
      <c r="BG229" s="177">
        <v>0</v>
      </c>
    </row>
    <row r="230" spans="1:59" s="89" customFormat="1" ht="31.5" x14ac:dyDescent="0.25">
      <c r="A230" s="28" t="s">
        <v>87</v>
      </c>
      <c r="B230" s="90">
        <v>6</v>
      </c>
      <c r="C230" s="90">
        <v>1</v>
      </c>
      <c r="D230" s="28" t="s">
        <v>829</v>
      </c>
      <c r="E230" s="91" t="s">
        <v>74</v>
      </c>
      <c r="F230" s="90" t="s">
        <v>66</v>
      </c>
      <c r="G230" s="91" t="s">
        <v>67</v>
      </c>
      <c r="H230" s="28">
        <v>54100</v>
      </c>
      <c r="I230" s="28" t="s">
        <v>478</v>
      </c>
      <c r="J230" s="28" t="s">
        <v>69</v>
      </c>
      <c r="K230" s="90" t="s">
        <v>69</v>
      </c>
      <c r="L230" s="92" t="s">
        <v>69</v>
      </c>
      <c r="M230" s="28" t="s">
        <v>70</v>
      </c>
      <c r="N230" s="93" t="s">
        <v>830</v>
      </c>
      <c r="O230" s="93" t="s">
        <v>66</v>
      </c>
      <c r="P230" s="160" t="s">
        <v>145</v>
      </c>
      <c r="Q230" s="160">
        <v>12</v>
      </c>
      <c r="R230" s="160">
        <v>12</v>
      </c>
      <c r="S230" s="160">
        <v>12</v>
      </c>
      <c r="T230" s="160">
        <v>12</v>
      </c>
      <c r="U230" s="166" t="s">
        <v>80</v>
      </c>
      <c r="V230" s="160" t="s">
        <v>74</v>
      </c>
      <c r="W230" s="177">
        <v>0</v>
      </c>
      <c r="X230" s="177">
        <v>4765.49</v>
      </c>
      <c r="Y230" s="177">
        <v>0</v>
      </c>
      <c r="Z230" s="177">
        <v>0</v>
      </c>
      <c r="AA230" s="179">
        <v>0</v>
      </c>
      <c r="AB230" s="76" t="s">
        <v>69</v>
      </c>
      <c r="AC230" s="179">
        <v>2000</v>
      </c>
      <c r="AD230" s="76" t="s">
        <v>816</v>
      </c>
      <c r="AE230" s="179">
        <v>0</v>
      </c>
      <c r="AF230" s="183">
        <v>0</v>
      </c>
      <c r="AG230" s="77" t="s">
        <v>69</v>
      </c>
      <c r="AH230" s="183">
        <v>2000</v>
      </c>
      <c r="AI230" s="77" t="s">
        <v>816</v>
      </c>
      <c r="AJ230" s="183">
        <v>0</v>
      </c>
      <c r="AK230" s="187">
        <v>0</v>
      </c>
      <c r="AL230" s="78" t="s">
        <v>69</v>
      </c>
      <c r="AM230" s="187">
        <v>2000</v>
      </c>
      <c r="AN230" s="78" t="s">
        <v>816</v>
      </c>
      <c r="AO230" s="187">
        <v>0</v>
      </c>
      <c r="AP230" s="191">
        <v>0</v>
      </c>
      <c r="AQ230" s="94" t="s">
        <v>69</v>
      </c>
      <c r="AR230" s="191">
        <v>2000</v>
      </c>
      <c r="AS230" s="108" t="s">
        <v>816</v>
      </c>
      <c r="AT230" s="192">
        <v>0</v>
      </c>
      <c r="AU230" s="193">
        <v>0</v>
      </c>
      <c r="AV230" s="109" t="s">
        <v>69</v>
      </c>
      <c r="AW230" s="193">
        <v>0</v>
      </c>
      <c r="AX230" s="109" t="s">
        <v>69</v>
      </c>
      <c r="AY230" s="177">
        <f t="shared" si="12"/>
        <v>0</v>
      </c>
      <c r="AZ230" s="177">
        <f t="shared" si="13"/>
        <v>12765.49</v>
      </c>
      <c r="BA230" s="93" t="s">
        <v>74</v>
      </c>
      <c r="BB230" s="177">
        <v>0</v>
      </c>
      <c r="BC230" s="177">
        <v>0</v>
      </c>
      <c r="BD230" s="177">
        <v>0</v>
      </c>
      <c r="BE230" s="177">
        <v>0</v>
      </c>
      <c r="BF230" s="177">
        <v>0</v>
      </c>
      <c r="BG230" s="177">
        <v>0</v>
      </c>
    </row>
    <row r="231" spans="1:59" s="89" customFormat="1" ht="110.25" x14ac:dyDescent="0.25">
      <c r="A231" s="28" t="s">
        <v>87</v>
      </c>
      <c r="B231" s="90">
        <v>6</v>
      </c>
      <c r="C231" s="90">
        <v>1</v>
      </c>
      <c r="D231" s="28" t="s">
        <v>796</v>
      </c>
      <c r="E231" s="91" t="s">
        <v>74</v>
      </c>
      <c r="F231" s="90" t="s">
        <v>797</v>
      </c>
      <c r="G231" s="91" t="s">
        <v>100</v>
      </c>
      <c r="H231" s="28">
        <v>55100</v>
      </c>
      <c r="I231" s="28" t="s">
        <v>750</v>
      </c>
      <c r="J231" s="28" t="s">
        <v>69</v>
      </c>
      <c r="K231" s="90" t="s">
        <v>69</v>
      </c>
      <c r="L231" s="92" t="s">
        <v>69</v>
      </c>
      <c r="M231" s="28" t="s">
        <v>680</v>
      </c>
      <c r="N231" s="93" t="s">
        <v>864</v>
      </c>
      <c r="O231" s="93" t="s">
        <v>865</v>
      </c>
      <c r="P231" s="160" t="s">
        <v>145</v>
      </c>
      <c r="Q231" s="160">
        <v>12</v>
      </c>
      <c r="R231" s="160">
        <v>12</v>
      </c>
      <c r="S231" s="160">
        <v>12</v>
      </c>
      <c r="T231" s="160">
        <v>12</v>
      </c>
      <c r="U231" s="166" t="s">
        <v>80</v>
      </c>
      <c r="V231" s="160" t="s">
        <v>74</v>
      </c>
      <c r="W231" s="177">
        <v>0</v>
      </c>
      <c r="X231" s="177">
        <v>252221.51</v>
      </c>
      <c r="Y231" s="177">
        <v>0</v>
      </c>
      <c r="Z231" s="177">
        <v>109178.14</v>
      </c>
      <c r="AA231" s="179">
        <v>0</v>
      </c>
      <c r="AB231" s="76" t="s">
        <v>69</v>
      </c>
      <c r="AC231" s="179">
        <v>360000</v>
      </c>
      <c r="AD231" s="76" t="s">
        <v>1479</v>
      </c>
      <c r="AE231" s="179">
        <v>0</v>
      </c>
      <c r="AF231" s="183">
        <v>0</v>
      </c>
      <c r="AG231" s="77" t="s">
        <v>69</v>
      </c>
      <c r="AH231" s="183">
        <v>100000</v>
      </c>
      <c r="AI231" s="77" t="s">
        <v>1480</v>
      </c>
      <c r="AJ231" s="183">
        <v>0</v>
      </c>
      <c r="AK231" s="187">
        <v>0</v>
      </c>
      <c r="AL231" s="78" t="s">
        <v>69</v>
      </c>
      <c r="AM231" s="187">
        <v>300000</v>
      </c>
      <c r="AN231" s="78" t="s">
        <v>866</v>
      </c>
      <c r="AO231" s="187">
        <v>0</v>
      </c>
      <c r="AP231" s="191">
        <v>0</v>
      </c>
      <c r="AQ231" s="94" t="s">
        <v>69</v>
      </c>
      <c r="AR231" s="191">
        <v>100000</v>
      </c>
      <c r="AS231" s="108" t="s">
        <v>1480</v>
      </c>
      <c r="AT231" s="192">
        <v>10000</v>
      </c>
      <c r="AU231" s="193">
        <v>0</v>
      </c>
      <c r="AV231" s="109" t="s">
        <v>69</v>
      </c>
      <c r="AW231" s="193">
        <v>0</v>
      </c>
      <c r="AX231" s="109" t="s">
        <v>69</v>
      </c>
      <c r="AY231" s="177">
        <f t="shared" si="12"/>
        <v>0</v>
      </c>
      <c r="AZ231" s="177">
        <f t="shared" si="13"/>
        <v>1231399.6499999999</v>
      </c>
      <c r="BA231" s="93" t="s">
        <v>74</v>
      </c>
      <c r="BB231" s="177">
        <v>0</v>
      </c>
      <c r="BC231" s="177">
        <v>0</v>
      </c>
      <c r="BD231" s="177">
        <v>0</v>
      </c>
      <c r="BE231" s="177">
        <v>0</v>
      </c>
      <c r="BF231" s="177">
        <v>0</v>
      </c>
      <c r="BG231" s="177">
        <v>0</v>
      </c>
    </row>
    <row r="232" spans="1:59" s="89" customFormat="1" ht="31.5" x14ac:dyDescent="0.25">
      <c r="A232" s="28" t="s">
        <v>84</v>
      </c>
      <c r="B232" s="90">
        <v>5</v>
      </c>
      <c r="C232" s="90">
        <v>1</v>
      </c>
      <c r="D232" s="28" t="s">
        <v>883</v>
      </c>
      <c r="E232" s="91" t="s">
        <v>74</v>
      </c>
      <c r="F232" s="90" t="s">
        <v>884</v>
      </c>
      <c r="G232" s="91" t="s">
        <v>100</v>
      </c>
      <c r="H232" s="28">
        <v>55200</v>
      </c>
      <c r="I232" s="28" t="s">
        <v>885</v>
      </c>
      <c r="J232" s="28" t="s">
        <v>69</v>
      </c>
      <c r="K232" s="90" t="s">
        <v>69</v>
      </c>
      <c r="L232" s="92" t="s">
        <v>69</v>
      </c>
      <c r="M232" s="28" t="s">
        <v>886</v>
      </c>
      <c r="N232" s="93" t="s">
        <v>887</v>
      </c>
      <c r="O232" s="93" t="s">
        <v>888</v>
      </c>
      <c r="P232" s="160" t="s">
        <v>145</v>
      </c>
      <c r="Q232" s="160">
        <v>12</v>
      </c>
      <c r="R232" s="160">
        <v>12</v>
      </c>
      <c r="S232" s="160">
        <v>12</v>
      </c>
      <c r="T232" s="160">
        <v>12</v>
      </c>
      <c r="U232" s="166" t="s">
        <v>80</v>
      </c>
      <c r="V232" s="160" t="s">
        <v>74</v>
      </c>
      <c r="W232" s="177">
        <v>0</v>
      </c>
      <c r="X232" s="177">
        <v>934367.48</v>
      </c>
      <c r="Y232" s="177">
        <v>0</v>
      </c>
      <c r="Z232" s="177">
        <v>0</v>
      </c>
      <c r="AA232" s="179">
        <v>0</v>
      </c>
      <c r="AB232" s="76" t="s">
        <v>69</v>
      </c>
      <c r="AC232" s="179">
        <v>300000</v>
      </c>
      <c r="AD232" s="76" t="s">
        <v>888</v>
      </c>
      <c r="AE232" s="179">
        <v>0</v>
      </c>
      <c r="AF232" s="183">
        <v>0</v>
      </c>
      <c r="AG232" s="77" t="s">
        <v>69</v>
      </c>
      <c r="AH232" s="183">
        <v>500000</v>
      </c>
      <c r="AI232" s="77" t="s">
        <v>888</v>
      </c>
      <c r="AJ232" s="183">
        <v>0</v>
      </c>
      <c r="AK232" s="187">
        <v>0</v>
      </c>
      <c r="AL232" s="78" t="s">
        <v>69</v>
      </c>
      <c r="AM232" s="187">
        <v>500000</v>
      </c>
      <c r="AN232" s="78" t="s">
        <v>888</v>
      </c>
      <c r="AO232" s="187">
        <v>0</v>
      </c>
      <c r="AP232" s="191">
        <v>0</v>
      </c>
      <c r="AQ232" s="94" t="s">
        <v>69</v>
      </c>
      <c r="AR232" s="191">
        <v>300000</v>
      </c>
      <c r="AS232" s="108" t="s">
        <v>888</v>
      </c>
      <c r="AT232" s="192">
        <v>0</v>
      </c>
      <c r="AU232" s="193">
        <v>0</v>
      </c>
      <c r="AV232" s="109" t="s">
        <v>69</v>
      </c>
      <c r="AW232" s="193">
        <v>0</v>
      </c>
      <c r="AX232" s="109" t="s">
        <v>69</v>
      </c>
      <c r="AY232" s="177">
        <f t="shared" si="12"/>
        <v>0</v>
      </c>
      <c r="AZ232" s="177">
        <f t="shared" si="13"/>
        <v>2534367.48</v>
      </c>
      <c r="BA232" s="93" t="s">
        <v>74</v>
      </c>
      <c r="BB232" s="177">
        <v>0</v>
      </c>
      <c r="BC232" s="177">
        <v>0</v>
      </c>
      <c r="BD232" s="177">
        <v>0</v>
      </c>
      <c r="BE232" s="177">
        <v>0</v>
      </c>
      <c r="BF232" s="177">
        <v>0</v>
      </c>
      <c r="BG232" s="177">
        <v>0</v>
      </c>
    </row>
    <row r="233" spans="1:59" s="89" customFormat="1" ht="110.25" x14ac:dyDescent="0.25">
      <c r="A233" s="28" t="s">
        <v>84</v>
      </c>
      <c r="B233" s="90">
        <v>9</v>
      </c>
      <c r="C233" s="90">
        <v>1</v>
      </c>
      <c r="D233" s="28" t="s">
        <v>894</v>
      </c>
      <c r="E233" s="91" t="s">
        <v>145</v>
      </c>
      <c r="F233" s="90" t="s">
        <v>66</v>
      </c>
      <c r="G233" s="91" t="s">
        <v>67</v>
      </c>
      <c r="H233" s="28">
        <v>21101</v>
      </c>
      <c r="I233" s="28" t="s">
        <v>528</v>
      </c>
      <c r="J233" s="28" t="s">
        <v>69</v>
      </c>
      <c r="K233" s="90" t="s">
        <v>69</v>
      </c>
      <c r="L233" s="92" t="s">
        <v>69</v>
      </c>
      <c r="M233" s="28" t="s">
        <v>70</v>
      </c>
      <c r="N233" s="93" t="s">
        <v>895</v>
      </c>
      <c r="O233" s="93" t="s">
        <v>66</v>
      </c>
      <c r="P233" s="160" t="s">
        <v>145</v>
      </c>
      <c r="Q233" s="160">
        <v>8</v>
      </c>
      <c r="R233" s="160">
        <v>8</v>
      </c>
      <c r="S233" s="160">
        <v>8</v>
      </c>
      <c r="T233" s="160">
        <v>8</v>
      </c>
      <c r="U233" s="166" t="s">
        <v>80</v>
      </c>
      <c r="V233" s="160" t="s">
        <v>74</v>
      </c>
      <c r="W233" s="177">
        <v>0</v>
      </c>
      <c r="X233" s="177">
        <v>119457.51</v>
      </c>
      <c r="Y233" s="177">
        <v>0</v>
      </c>
      <c r="Z233" s="177">
        <v>4402.8999999999996</v>
      </c>
      <c r="AA233" s="179">
        <v>0</v>
      </c>
      <c r="AB233" s="76" t="s">
        <v>69</v>
      </c>
      <c r="AC233" s="179">
        <v>14200</v>
      </c>
      <c r="AD233" s="76" t="s">
        <v>896</v>
      </c>
      <c r="AE233" s="179">
        <v>0</v>
      </c>
      <c r="AF233" s="183">
        <v>0</v>
      </c>
      <c r="AG233" s="77" t="s">
        <v>69</v>
      </c>
      <c r="AH233" s="183">
        <v>14200</v>
      </c>
      <c r="AI233" s="77" t="s">
        <v>897</v>
      </c>
      <c r="AJ233" s="183">
        <v>0</v>
      </c>
      <c r="AK233" s="187">
        <v>0</v>
      </c>
      <c r="AL233" s="78" t="s">
        <v>69</v>
      </c>
      <c r="AM233" s="187">
        <v>2000</v>
      </c>
      <c r="AN233" s="78" t="s">
        <v>898</v>
      </c>
      <c r="AO233" s="187">
        <v>0</v>
      </c>
      <c r="AP233" s="191">
        <v>0</v>
      </c>
      <c r="AQ233" s="94" t="s">
        <v>69</v>
      </c>
      <c r="AR233" s="191">
        <v>2000</v>
      </c>
      <c r="AS233" s="108" t="s">
        <v>898</v>
      </c>
      <c r="AT233" s="192">
        <v>0</v>
      </c>
      <c r="AU233" s="193">
        <v>0</v>
      </c>
      <c r="AV233" s="109" t="s">
        <v>69</v>
      </c>
      <c r="AW233" s="193">
        <v>0</v>
      </c>
      <c r="AX233" s="109" t="s">
        <v>69</v>
      </c>
      <c r="AY233" s="177">
        <f t="shared" si="12"/>
        <v>0</v>
      </c>
      <c r="AZ233" s="177">
        <f t="shared" si="13"/>
        <v>156260.40999999997</v>
      </c>
      <c r="BA233" s="93" t="s">
        <v>74</v>
      </c>
      <c r="BB233" s="177">
        <v>0</v>
      </c>
      <c r="BC233" s="177">
        <v>0</v>
      </c>
      <c r="BD233" s="177">
        <v>0</v>
      </c>
      <c r="BE233" s="177">
        <v>0</v>
      </c>
      <c r="BF233" s="177">
        <v>0</v>
      </c>
      <c r="BG233" s="177">
        <v>0</v>
      </c>
    </row>
    <row r="234" spans="1:59" s="89" customFormat="1" ht="47.25" x14ac:dyDescent="0.25">
      <c r="A234" s="28" t="s">
        <v>84</v>
      </c>
      <c r="B234" s="90">
        <v>9</v>
      </c>
      <c r="C234" s="90">
        <v>1</v>
      </c>
      <c r="D234" s="28" t="s">
        <v>899</v>
      </c>
      <c r="E234" s="91" t="s">
        <v>74</v>
      </c>
      <c r="F234" s="90" t="s">
        <v>85</v>
      </c>
      <c r="G234" s="91" t="s">
        <v>67</v>
      </c>
      <c r="H234" s="28">
        <v>21101</v>
      </c>
      <c r="I234" s="28" t="s">
        <v>528</v>
      </c>
      <c r="J234" s="28">
        <v>23310000</v>
      </c>
      <c r="K234" s="90" t="s">
        <v>900</v>
      </c>
      <c r="L234" s="92" t="s">
        <v>901</v>
      </c>
      <c r="M234" s="28" t="s">
        <v>77</v>
      </c>
      <c r="N234" s="93" t="s">
        <v>902</v>
      </c>
      <c r="O234" s="93" t="s">
        <v>85</v>
      </c>
      <c r="P234" s="160" t="s">
        <v>145</v>
      </c>
      <c r="Q234" s="160">
        <v>10</v>
      </c>
      <c r="R234" s="160">
        <v>10</v>
      </c>
      <c r="S234" s="160">
        <v>10</v>
      </c>
      <c r="T234" s="160">
        <v>10</v>
      </c>
      <c r="U234" s="166" t="s">
        <v>80</v>
      </c>
      <c r="V234" s="160" t="s">
        <v>74</v>
      </c>
      <c r="W234" s="177">
        <v>340.87</v>
      </c>
      <c r="X234" s="177">
        <v>63220.91</v>
      </c>
      <c r="Y234" s="177">
        <v>59400</v>
      </c>
      <c r="Z234" s="177">
        <v>24267.64</v>
      </c>
      <c r="AA234" s="179">
        <v>77700</v>
      </c>
      <c r="AB234" s="76" t="s">
        <v>903</v>
      </c>
      <c r="AC234" s="179">
        <v>7000</v>
      </c>
      <c r="AD234" s="76" t="s">
        <v>904</v>
      </c>
      <c r="AE234" s="179">
        <v>0</v>
      </c>
      <c r="AF234" s="183">
        <v>0</v>
      </c>
      <c r="AG234" s="77" t="s">
        <v>69</v>
      </c>
      <c r="AH234" s="183">
        <v>7000</v>
      </c>
      <c r="AI234" s="77" t="s">
        <v>904</v>
      </c>
      <c r="AJ234" s="183">
        <v>0</v>
      </c>
      <c r="AK234" s="187">
        <v>0</v>
      </c>
      <c r="AL234" s="78" t="s">
        <v>69</v>
      </c>
      <c r="AM234" s="187">
        <v>7000</v>
      </c>
      <c r="AN234" s="78" t="s">
        <v>904</v>
      </c>
      <c r="AO234" s="187">
        <v>0</v>
      </c>
      <c r="AP234" s="191">
        <v>0</v>
      </c>
      <c r="AQ234" s="94" t="s">
        <v>69</v>
      </c>
      <c r="AR234" s="191">
        <v>7000</v>
      </c>
      <c r="AS234" s="108" t="s">
        <v>904</v>
      </c>
      <c r="AT234" s="192">
        <v>0</v>
      </c>
      <c r="AU234" s="193">
        <v>0</v>
      </c>
      <c r="AV234" s="109" t="s">
        <v>69</v>
      </c>
      <c r="AW234" s="193">
        <v>0</v>
      </c>
      <c r="AX234" s="109" t="s">
        <v>69</v>
      </c>
      <c r="AY234" s="177">
        <f t="shared" si="12"/>
        <v>137440.87</v>
      </c>
      <c r="AZ234" s="177">
        <f t="shared" si="13"/>
        <v>115488.55</v>
      </c>
      <c r="BA234" s="93" t="s">
        <v>74</v>
      </c>
      <c r="BB234" s="177">
        <v>0</v>
      </c>
      <c r="BC234" s="177">
        <v>0</v>
      </c>
      <c r="BD234" s="177">
        <v>0</v>
      </c>
      <c r="BE234" s="177">
        <v>0</v>
      </c>
      <c r="BF234" s="177">
        <v>0</v>
      </c>
      <c r="BG234" s="177">
        <v>0</v>
      </c>
    </row>
    <row r="235" spans="1:59" s="89" customFormat="1" ht="47.25" x14ac:dyDescent="0.25">
      <c r="A235" s="28" t="s">
        <v>84</v>
      </c>
      <c r="B235" s="90">
        <v>9</v>
      </c>
      <c r="C235" s="90">
        <v>1</v>
      </c>
      <c r="D235" s="28" t="s">
        <v>899</v>
      </c>
      <c r="E235" s="91" t="s">
        <v>74</v>
      </c>
      <c r="F235" s="90" t="s">
        <v>85</v>
      </c>
      <c r="G235" s="91" t="s">
        <v>67</v>
      </c>
      <c r="H235" s="28">
        <v>21101</v>
      </c>
      <c r="I235" s="28" t="s">
        <v>528</v>
      </c>
      <c r="J235" s="28">
        <v>23310000</v>
      </c>
      <c r="K235" s="90" t="s">
        <v>905</v>
      </c>
      <c r="L235" s="92" t="s">
        <v>906</v>
      </c>
      <c r="M235" s="28" t="s">
        <v>70</v>
      </c>
      <c r="N235" s="93" t="s">
        <v>907</v>
      </c>
      <c r="O235" s="93" t="s">
        <v>85</v>
      </c>
      <c r="P235" s="160" t="s">
        <v>145</v>
      </c>
      <c r="Q235" s="160">
        <v>10</v>
      </c>
      <c r="R235" s="160">
        <v>10</v>
      </c>
      <c r="S235" s="160">
        <v>10</v>
      </c>
      <c r="T235" s="160">
        <v>10</v>
      </c>
      <c r="U235" s="166" t="s">
        <v>80</v>
      </c>
      <c r="V235" s="160" t="s">
        <v>74</v>
      </c>
      <c r="W235" s="177">
        <v>3408.73</v>
      </c>
      <c r="X235" s="177">
        <v>60729.37</v>
      </c>
      <c r="Y235" s="177">
        <v>6600</v>
      </c>
      <c r="Z235" s="177">
        <v>27893.759999999998</v>
      </c>
      <c r="AA235" s="179">
        <v>7800</v>
      </c>
      <c r="AB235" s="76" t="s">
        <v>903</v>
      </c>
      <c r="AC235" s="179">
        <v>7000</v>
      </c>
      <c r="AD235" s="76" t="s">
        <v>904</v>
      </c>
      <c r="AE235" s="179">
        <v>0</v>
      </c>
      <c r="AF235" s="183">
        <v>0</v>
      </c>
      <c r="AG235" s="77" t="s">
        <v>69</v>
      </c>
      <c r="AH235" s="183">
        <v>7000</v>
      </c>
      <c r="AI235" s="77" t="s">
        <v>904</v>
      </c>
      <c r="AJ235" s="183">
        <v>0</v>
      </c>
      <c r="AK235" s="187">
        <v>0</v>
      </c>
      <c r="AL235" s="78" t="s">
        <v>69</v>
      </c>
      <c r="AM235" s="187">
        <v>7000</v>
      </c>
      <c r="AN235" s="78" t="s">
        <v>904</v>
      </c>
      <c r="AO235" s="187">
        <v>0</v>
      </c>
      <c r="AP235" s="191">
        <v>0</v>
      </c>
      <c r="AQ235" s="94" t="s">
        <v>69</v>
      </c>
      <c r="AR235" s="191">
        <v>7000</v>
      </c>
      <c r="AS235" s="108" t="s">
        <v>904</v>
      </c>
      <c r="AT235" s="192">
        <v>0</v>
      </c>
      <c r="AU235" s="193">
        <v>0</v>
      </c>
      <c r="AV235" s="109" t="s">
        <v>69</v>
      </c>
      <c r="AW235" s="193">
        <v>0</v>
      </c>
      <c r="AX235" s="109" t="s">
        <v>69</v>
      </c>
      <c r="AY235" s="177">
        <f t="shared" si="12"/>
        <v>17808.73</v>
      </c>
      <c r="AZ235" s="177">
        <f t="shared" si="13"/>
        <v>116623.13</v>
      </c>
      <c r="BA235" s="93" t="s">
        <v>74</v>
      </c>
      <c r="BB235" s="177">
        <v>0</v>
      </c>
      <c r="BC235" s="177">
        <v>0</v>
      </c>
      <c r="BD235" s="177">
        <v>0</v>
      </c>
      <c r="BE235" s="177">
        <v>0</v>
      </c>
      <c r="BF235" s="177">
        <v>0</v>
      </c>
      <c r="BG235" s="177">
        <v>0</v>
      </c>
    </row>
    <row r="236" spans="1:59" s="89" customFormat="1" ht="47.25" x14ac:dyDescent="0.25">
      <c r="A236" s="28" t="s">
        <v>84</v>
      </c>
      <c r="B236" s="90">
        <v>9</v>
      </c>
      <c r="C236" s="90">
        <v>1</v>
      </c>
      <c r="D236" s="28" t="s">
        <v>908</v>
      </c>
      <c r="E236" s="91" t="s">
        <v>74</v>
      </c>
      <c r="F236" s="90" t="s">
        <v>66</v>
      </c>
      <c r="G236" s="91" t="s">
        <v>67</v>
      </c>
      <c r="H236" s="28">
        <v>21102</v>
      </c>
      <c r="I236" s="28" t="s">
        <v>592</v>
      </c>
      <c r="J236" s="28" t="s">
        <v>69</v>
      </c>
      <c r="K236" s="90" t="s">
        <v>69</v>
      </c>
      <c r="L236" s="92" t="s">
        <v>69</v>
      </c>
      <c r="M236" s="28" t="s">
        <v>70</v>
      </c>
      <c r="N236" s="93" t="s">
        <v>909</v>
      </c>
      <c r="O236" s="93" t="s">
        <v>66</v>
      </c>
      <c r="P236" s="160" t="s">
        <v>145</v>
      </c>
      <c r="Q236" s="160">
        <v>8</v>
      </c>
      <c r="R236" s="160">
        <v>8</v>
      </c>
      <c r="S236" s="160">
        <v>8</v>
      </c>
      <c r="T236" s="160">
        <v>8</v>
      </c>
      <c r="U236" s="166" t="s">
        <v>80</v>
      </c>
      <c r="V236" s="160" t="s">
        <v>74</v>
      </c>
      <c r="W236" s="177">
        <v>0</v>
      </c>
      <c r="X236" s="177">
        <v>67055.44</v>
      </c>
      <c r="Y236" s="177">
        <v>0</v>
      </c>
      <c r="Z236" s="177">
        <v>3800</v>
      </c>
      <c r="AA236" s="179">
        <v>0</v>
      </c>
      <c r="AB236" s="76" t="s">
        <v>69</v>
      </c>
      <c r="AC236" s="179">
        <v>2000</v>
      </c>
      <c r="AD236" s="76" t="s">
        <v>898</v>
      </c>
      <c r="AE236" s="179">
        <v>0</v>
      </c>
      <c r="AF236" s="183">
        <v>0</v>
      </c>
      <c r="AG236" s="77" t="s">
        <v>69</v>
      </c>
      <c r="AH236" s="183">
        <v>2000</v>
      </c>
      <c r="AI236" s="77" t="s">
        <v>898</v>
      </c>
      <c r="AJ236" s="183">
        <v>0</v>
      </c>
      <c r="AK236" s="187">
        <v>0</v>
      </c>
      <c r="AL236" s="78" t="s">
        <v>69</v>
      </c>
      <c r="AM236" s="187">
        <v>2000</v>
      </c>
      <c r="AN236" s="78" t="s">
        <v>898</v>
      </c>
      <c r="AO236" s="187">
        <v>0</v>
      </c>
      <c r="AP236" s="191">
        <v>0</v>
      </c>
      <c r="AQ236" s="94" t="s">
        <v>69</v>
      </c>
      <c r="AR236" s="191">
        <v>2000</v>
      </c>
      <c r="AS236" s="108" t="s">
        <v>898</v>
      </c>
      <c r="AT236" s="192">
        <v>0</v>
      </c>
      <c r="AU236" s="193">
        <v>0</v>
      </c>
      <c r="AV236" s="109" t="s">
        <v>69</v>
      </c>
      <c r="AW236" s="193">
        <v>0</v>
      </c>
      <c r="AX236" s="109" t="s">
        <v>69</v>
      </c>
      <c r="AY236" s="177">
        <f t="shared" si="12"/>
        <v>0</v>
      </c>
      <c r="AZ236" s="177">
        <f t="shared" si="13"/>
        <v>78855.44</v>
      </c>
      <c r="BA236" s="93" t="s">
        <v>74</v>
      </c>
      <c r="BB236" s="177">
        <v>0</v>
      </c>
      <c r="BC236" s="177">
        <v>0</v>
      </c>
      <c r="BD236" s="177">
        <v>0</v>
      </c>
      <c r="BE236" s="177">
        <v>0</v>
      </c>
      <c r="BF236" s="177">
        <v>0</v>
      </c>
      <c r="BG236" s="177">
        <v>0</v>
      </c>
    </row>
    <row r="237" spans="1:59" s="89" customFormat="1" ht="47.25" x14ac:dyDescent="0.25">
      <c r="A237" s="28" t="s">
        <v>84</v>
      </c>
      <c r="B237" s="90">
        <v>9</v>
      </c>
      <c r="C237" s="90">
        <v>1</v>
      </c>
      <c r="D237" s="28" t="s">
        <v>910</v>
      </c>
      <c r="E237" s="91" t="s">
        <v>74</v>
      </c>
      <c r="F237" s="90" t="s">
        <v>85</v>
      </c>
      <c r="G237" s="91" t="s">
        <v>67</v>
      </c>
      <c r="H237" s="28">
        <v>21102</v>
      </c>
      <c r="I237" s="28" t="s">
        <v>592</v>
      </c>
      <c r="J237" s="28" t="s">
        <v>69</v>
      </c>
      <c r="K237" s="90" t="s">
        <v>69</v>
      </c>
      <c r="L237" s="92" t="s">
        <v>69</v>
      </c>
      <c r="M237" s="28" t="s">
        <v>77</v>
      </c>
      <c r="N237" s="93" t="s">
        <v>911</v>
      </c>
      <c r="O237" s="93" t="s">
        <v>85</v>
      </c>
      <c r="P237" s="160" t="s">
        <v>145</v>
      </c>
      <c r="Q237" s="160">
        <v>10</v>
      </c>
      <c r="R237" s="160">
        <v>10</v>
      </c>
      <c r="S237" s="160">
        <v>10</v>
      </c>
      <c r="T237" s="160">
        <v>10</v>
      </c>
      <c r="U237" s="166" t="s">
        <v>80</v>
      </c>
      <c r="V237" s="160" t="s">
        <v>74</v>
      </c>
      <c r="W237" s="177">
        <v>0</v>
      </c>
      <c r="X237" s="177">
        <v>132905.64000000001</v>
      </c>
      <c r="Y237" s="177">
        <v>0</v>
      </c>
      <c r="Z237" s="177">
        <v>5500</v>
      </c>
      <c r="AA237" s="179">
        <v>0</v>
      </c>
      <c r="AB237" s="76" t="s">
        <v>69</v>
      </c>
      <c r="AC237" s="179">
        <v>7000</v>
      </c>
      <c r="AD237" s="76" t="s">
        <v>904</v>
      </c>
      <c r="AE237" s="179">
        <v>0</v>
      </c>
      <c r="AF237" s="183">
        <v>0</v>
      </c>
      <c r="AG237" s="77" t="s">
        <v>69</v>
      </c>
      <c r="AH237" s="183">
        <v>7000</v>
      </c>
      <c r="AI237" s="77" t="s">
        <v>904</v>
      </c>
      <c r="AJ237" s="183">
        <v>0</v>
      </c>
      <c r="AK237" s="187">
        <v>0</v>
      </c>
      <c r="AL237" s="78" t="s">
        <v>69</v>
      </c>
      <c r="AM237" s="187">
        <v>7000</v>
      </c>
      <c r="AN237" s="78" t="s">
        <v>904</v>
      </c>
      <c r="AO237" s="187">
        <v>0</v>
      </c>
      <c r="AP237" s="191">
        <v>0</v>
      </c>
      <c r="AQ237" s="94" t="s">
        <v>69</v>
      </c>
      <c r="AR237" s="191">
        <v>7000</v>
      </c>
      <c r="AS237" s="108" t="s">
        <v>904</v>
      </c>
      <c r="AT237" s="192">
        <v>0</v>
      </c>
      <c r="AU237" s="193">
        <v>0</v>
      </c>
      <c r="AV237" s="109" t="s">
        <v>69</v>
      </c>
      <c r="AW237" s="193">
        <v>0</v>
      </c>
      <c r="AX237" s="109" t="s">
        <v>69</v>
      </c>
      <c r="AY237" s="177">
        <f t="shared" si="12"/>
        <v>0</v>
      </c>
      <c r="AZ237" s="177">
        <f t="shared" si="13"/>
        <v>166405.64000000001</v>
      </c>
      <c r="BA237" s="93" t="s">
        <v>74</v>
      </c>
      <c r="BB237" s="177">
        <v>0</v>
      </c>
      <c r="BC237" s="177">
        <v>0</v>
      </c>
      <c r="BD237" s="177">
        <v>0</v>
      </c>
      <c r="BE237" s="177">
        <v>0</v>
      </c>
      <c r="BF237" s="177">
        <v>0</v>
      </c>
      <c r="BG237" s="177">
        <v>0</v>
      </c>
    </row>
    <row r="238" spans="1:59" s="89" customFormat="1" ht="47.25" x14ac:dyDescent="0.25">
      <c r="A238" s="28" t="s">
        <v>84</v>
      </c>
      <c r="B238" s="90">
        <v>9</v>
      </c>
      <c r="C238" s="90">
        <v>1</v>
      </c>
      <c r="D238" s="28" t="s">
        <v>910</v>
      </c>
      <c r="E238" s="91" t="s">
        <v>74</v>
      </c>
      <c r="F238" s="90" t="s">
        <v>85</v>
      </c>
      <c r="G238" s="91" t="s">
        <v>67</v>
      </c>
      <c r="H238" s="28">
        <v>21102</v>
      </c>
      <c r="I238" s="28" t="s">
        <v>592</v>
      </c>
      <c r="J238" s="28" t="s">
        <v>69</v>
      </c>
      <c r="K238" s="90" t="s">
        <v>69</v>
      </c>
      <c r="L238" s="92" t="s">
        <v>69</v>
      </c>
      <c r="M238" s="28" t="s">
        <v>70</v>
      </c>
      <c r="N238" s="93" t="s">
        <v>912</v>
      </c>
      <c r="O238" s="93" t="s">
        <v>85</v>
      </c>
      <c r="P238" s="160" t="s">
        <v>145</v>
      </c>
      <c r="Q238" s="160">
        <v>10</v>
      </c>
      <c r="R238" s="160">
        <v>10</v>
      </c>
      <c r="S238" s="160">
        <v>10</v>
      </c>
      <c r="T238" s="160">
        <v>10</v>
      </c>
      <c r="U238" s="166" t="s">
        <v>80</v>
      </c>
      <c r="V238" s="160" t="s">
        <v>74</v>
      </c>
      <c r="W238" s="177">
        <v>0</v>
      </c>
      <c r="X238" s="177">
        <v>91805.16</v>
      </c>
      <c r="Y238" s="177">
        <v>0</v>
      </c>
      <c r="Z238" s="177">
        <v>27697.73</v>
      </c>
      <c r="AA238" s="179">
        <v>0</v>
      </c>
      <c r="AB238" s="76" t="s">
        <v>69</v>
      </c>
      <c r="AC238" s="179">
        <v>7000</v>
      </c>
      <c r="AD238" s="76" t="s">
        <v>904</v>
      </c>
      <c r="AE238" s="179">
        <v>0</v>
      </c>
      <c r="AF238" s="183">
        <v>0</v>
      </c>
      <c r="AG238" s="77" t="s">
        <v>69</v>
      </c>
      <c r="AH238" s="183">
        <v>7000</v>
      </c>
      <c r="AI238" s="77" t="s">
        <v>904</v>
      </c>
      <c r="AJ238" s="183">
        <v>0</v>
      </c>
      <c r="AK238" s="187">
        <v>0</v>
      </c>
      <c r="AL238" s="78" t="s">
        <v>69</v>
      </c>
      <c r="AM238" s="187">
        <v>7000</v>
      </c>
      <c r="AN238" s="78" t="s">
        <v>904</v>
      </c>
      <c r="AO238" s="187">
        <v>0</v>
      </c>
      <c r="AP238" s="191">
        <v>0</v>
      </c>
      <c r="AQ238" s="94" t="s">
        <v>69</v>
      </c>
      <c r="AR238" s="191">
        <v>7000</v>
      </c>
      <c r="AS238" s="108" t="s">
        <v>904</v>
      </c>
      <c r="AT238" s="192">
        <v>0</v>
      </c>
      <c r="AU238" s="193">
        <v>0</v>
      </c>
      <c r="AV238" s="109" t="s">
        <v>69</v>
      </c>
      <c r="AW238" s="193">
        <v>0</v>
      </c>
      <c r="AX238" s="109" t="s">
        <v>69</v>
      </c>
      <c r="AY238" s="177">
        <f t="shared" si="12"/>
        <v>0</v>
      </c>
      <c r="AZ238" s="177">
        <f t="shared" si="13"/>
        <v>147502.89000000001</v>
      </c>
      <c r="BA238" s="93" t="s">
        <v>74</v>
      </c>
      <c r="BB238" s="177">
        <v>0</v>
      </c>
      <c r="BC238" s="177">
        <v>0</v>
      </c>
      <c r="BD238" s="177">
        <v>0</v>
      </c>
      <c r="BE238" s="177">
        <v>0</v>
      </c>
      <c r="BF238" s="177">
        <v>0</v>
      </c>
      <c r="BG238" s="177">
        <v>0</v>
      </c>
    </row>
    <row r="239" spans="1:59" s="89" customFormat="1" ht="63" x14ac:dyDescent="0.25">
      <c r="A239" s="28" t="s">
        <v>84</v>
      </c>
      <c r="B239" s="90">
        <v>9</v>
      </c>
      <c r="C239" s="90">
        <v>1</v>
      </c>
      <c r="D239" s="28" t="s">
        <v>913</v>
      </c>
      <c r="E239" s="91" t="s">
        <v>145</v>
      </c>
      <c r="F239" s="90" t="s">
        <v>66</v>
      </c>
      <c r="G239" s="91" t="s">
        <v>67</v>
      </c>
      <c r="H239" s="28">
        <v>21103</v>
      </c>
      <c r="I239" s="28" t="s">
        <v>595</v>
      </c>
      <c r="J239" s="28" t="s">
        <v>69</v>
      </c>
      <c r="K239" s="90" t="s">
        <v>69</v>
      </c>
      <c r="L239" s="92" t="s">
        <v>69</v>
      </c>
      <c r="M239" s="28" t="s">
        <v>70</v>
      </c>
      <c r="N239" s="93" t="s">
        <v>914</v>
      </c>
      <c r="O239" s="93" t="s">
        <v>66</v>
      </c>
      <c r="P239" s="160" t="s">
        <v>145</v>
      </c>
      <c r="Q239" s="160">
        <v>8</v>
      </c>
      <c r="R239" s="160">
        <v>8</v>
      </c>
      <c r="S239" s="160">
        <v>8</v>
      </c>
      <c r="T239" s="160">
        <v>8</v>
      </c>
      <c r="U239" s="166" t="s">
        <v>80</v>
      </c>
      <c r="V239" s="160" t="s">
        <v>74</v>
      </c>
      <c r="W239" s="177">
        <v>0</v>
      </c>
      <c r="X239" s="177">
        <v>73242.039999999994</v>
      </c>
      <c r="Y239" s="177">
        <v>0</v>
      </c>
      <c r="Z239" s="177">
        <v>2000</v>
      </c>
      <c r="AA239" s="179">
        <v>0</v>
      </c>
      <c r="AB239" s="76" t="s">
        <v>69</v>
      </c>
      <c r="AC239" s="179">
        <v>6800</v>
      </c>
      <c r="AD239" s="76" t="s">
        <v>915</v>
      </c>
      <c r="AE239" s="179">
        <v>0</v>
      </c>
      <c r="AF239" s="183">
        <v>0</v>
      </c>
      <c r="AG239" s="77" t="s">
        <v>69</v>
      </c>
      <c r="AH239" s="183">
        <v>2000</v>
      </c>
      <c r="AI239" s="77" t="s">
        <v>898</v>
      </c>
      <c r="AJ239" s="183">
        <v>0</v>
      </c>
      <c r="AK239" s="187">
        <v>0</v>
      </c>
      <c r="AL239" s="78" t="s">
        <v>69</v>
      </c>
      <c r="AM239" s="187">
        <v>2000</v>
      </c>
      <c r="AN239" s="78" t="s">
        <v>898</v>
      </c>
      <c r="AO239" s="187">
        <v>0</v>
      </c>
      <c r="AP239" s="191">
        <v>0</v>
      </c>
      <c r="AQ239" s="94" t="s">
        <v>69</v>
      </c>
      <c r="AR239" s="191">
        <v>2000</v>
      </c>
      <c r="AS239" s="108" t="s">
        <v>898</v>
      </c>
      <c r="AT239" s="192">
        <v>0</v>
      </c>
      <c r="AU239" s="193">
        <v>0</v>
      </c>
      <c r="AV239" s="109" t="s">
        <v>69</v>
      </c>
      <c r="AW239" s="193">
        <v>0</v>
      </c>
      <c r="AX239" s="109" t="s">
        <v>69</v>
      </c>
      <c r="AY239" s="177">
        <f t="shared" ref="AY239:AY301" si="14">W239+Y239+AA239+AF239+AK239+AP239+AU239</f>
        <v>0</v>
      </c>
      <c r="AZ239" s="177">
        <f t="shared" ref="AZ239:AZ301" si="15">X239+Z239+AC239+AE239+AH239+AJ239+AM239+AO239+AR239+AT239+AW239</f>
        <v>88042.04</v>
      </c>
      <c r="BA239" s="93" t="s">
        <v>74</v>
      </c>
      <c r="BB239" s="177">
        <v>0</v>
      </c>
      <c r="BC239" s="177">
        <v>0</v>
      </c>
      <c r="BD239" s="177">
        <v>0</v>
      </c>
      <c r="BE239" s="177">
        <v>0</v>
      </c>
      <c r="BF239" s="177">
        <v>0</v>
      </c>
      <c r="BG239" s="177">
        <v>0</v>
      </c>
    </row>
    <row r="240" spans="1:59" s="89" customFormat="1" ht="47.25" x14ac:dyDescent="0.25">
      <c r="A240" s="28" t="s">
        <v>84</v>
      </c>
      <c r="B240" s="90">
        <v>9</v>
      </c>
      <c r="C240" s="90">
        <v>1</v>
      </c>
      <c r="D240" s="28" t="s">
        <v>916</v>
      </c>
      <c r="E240" s="91" t="s">
        <v>74</v>
      </c>
      <c r="F240" s="90" t="s">
        <v>85</v>
      </c>
      <c r="G240" s="91" t="s">
        <v>67</v>
      </c>
      <c r="H240" s="28">
        <v>21103</v>
      </c>
      <c r="I240" s="28" t="s">
        <v>595</v>
      </c>
      <c r="J240" s="28" t="s">
        <v>69</v>
      </c>
      <c r="K240" s="90" t="s">
        <v>69</v>
      </c>
      <c r="L240" s="92" t="s">
        <v>69</v>
      </c>
      <c r="M240" s="28" t="s">
        <v>77</v>
      </c>
      <c r="N240" s="93" t="s">
        <v>917</v>
      </c>
      <c r="O240" s="93" t="s">
        <v>85</v>
      </c>
      <c r="P240" s="160" t="s">
        <v>145</v>
      </c>
      <c r="Q240" s="160">
        <v>10</v>
      </c>
      <c r="R240" s="160">
        <v>10</v>
      </c>
      <c r="S240" s="160">
        <v>10</v>
      </c>
      <c r="T240" s="160">
        <v>10</v>
      </c>
      <c r="U240" s="166" t="s">
        <v>80</v>
      </c>
      <c r="V240" s="160" t="s">
        <v>74</v>
      </c>
      <c r="W240" s="177">
        <v>0</v>
      </c>
      <c r="X240" s="177">
        <v>145629.78</v>
      </c>
      <c r="Y240" s="177">
        <v>0</v>
      </c>
      <c r="Z240" s="177">
        <v>5649.96</v>
      </c>
      <c r="AA240" s="179">
        <v>0</v>
      </c>
      <c r="AB240" s="76" t="s">
        <v>69</v>
      </c>
      <c r="AC240" s="179">
        <v>7000</v>
      </c>
      <c r="AD240" s="76" t="s">
        <v>904</v>
      </c>
      <c r="AE240" s="179">
        <v>0</v>
      </c>
      <c r="AF240" s="183">
        <v>0</v>
      </c>
      <c r="AG240" s="77" t="s">
        <v>69</v>
      </c>
      <c r="AH240" s="183">
        <v>7000</v>
      </c>
      <c r="AI240" s="77" t="s">
        <v>904</v>
      </c>
      <c r="AJ240" s="183">
        <v>0</v>
      </c>
      <c r="AK240" s="187">
        <v>0</v>
      </c>
      <c r="AL240" s="78" t="s">
        <v>69</v>
      </c>
      <c r="AM240" s="187">
        <v>7000</v>
      </c>
      <c r="AN240" s="78" t="s">
        <v>904</v>
      </c>
      <c r="AO240" s="187">
        <v>0</v>
      </c>
      <c r="AP240" s="191">
        <v>0</v>
      </c>
      <c r="AQ240" s="94" t="s">
        <v>69</v>
      </c>
      <c r="AR240" s="191">
        <v>7000</v>
      </c>
      <c r="AS240" s="108" t="s">
        <v>904</v>
      </c>
      <c r="AT240" s="192">
        <v>0</v>
      </c>
      <c r="AU240" s="193">
        <v>0</v>
      </c>
      <c r="AV240" s="109" t="s">
        <v>69</v>
      </c>
      <c r="AW240" s="193">
        <v>0</v>
      </c>
      <c r="AX240" s="109" t="s">
        <v>69</v>
      </c>
      <c r="AY240" s="177">
        <f t="shared" si="14"/>
        <v>0</v>
      </c>
      <c r="AZ240" s="177">
        <f t="shared" si="15"/>
        <v>179279.74</v>
      </c>
      <c r="BA240" s="93" t="s">
        <v>74</v>
      </c>
      <c r="BB240" s="177">
        <v>0</v>
      </c>
      <c r="BC240" s="177">
        <v>0</v>
      </c>
      <c r="BD240" s="177">
        <v>0</v>
      </c>
      <c r="BE240" s="177">
        <v>0</v>
      </c>
      <c r="BF240" s="177">
        <v>0</v>
      </c>
      <c r="BG240" s="177">
        <v>0</v>
      </c>
    </row>
    <row r="241" spans="1:59" s="89" customFormat="1" ht="47.25" x14ac:dyDescent="0.25">
      <c r="A241" s="28" t="s">
        <v>84</v>
      </c>
      <c r="B241" s="90">
        <v>9</v>
      </c>
      <c r="C241" s="90">
        <v>1</v>
      </c>
      <c r="D241" s="28" t="s">
        <v>916</v>
      </c>
      <c r="E241" s="91" t="s">
        <v>74</v>
      </c>
      <c r="F241" s="90" t="s">
        <v>85</v>
      </c>
      <c r="G241" s="91" t="s">
        <v>67</v>
      </c>
      <c r="H241" s="28">
        <v>21103</v>
      </c>
      <c r="I241" s="28" t="s">
        <v>595</v>
      </c>
      <c r="J241" s="28" t="s">
        <v>69</v>
      </c>
      <c r="K241" s="90" t="s">
        <v>69</v>
      </c>
      <c r="L241" s="92" t="s">
        <v>69</v>
      </c>
      <c r="M241" s="28" t="s">
        <v>70</v>
      </c>
      <c r="N241" s="93" t="s">
        <v>918</v>
      </c>
      <c r="O241" s="93" t="s">
        <v>85</v>
      </c>
      <c r="P241" s="160" t="s">
        <v>145</v>
      </c>
      <c r="Q241" s="160">
        <v>10</v>
      </c>
      <c r="R241" s="160">
        <v>10</v>
      </c>
      <c r="S241" s="160">
        <v>10</v>
      </c>
      <c r="T241" s="160">
        <v>10</v>
      </c>
      <c r="U241" s="166" t="s">
        <v>80</v>
      </c>
      <c r="V241" s="160" t="s">
        <v>74</v>
      </c>
      <c r="W241" s="177">
        <v>0</v>
      </c>
      <c r="X241" s="177">
        <v>119744.56</v>
      </c>
      <c r="Y241" s="177">
        <v>0</v>
      </c>
      <c r="Z241" s="177">
        <v>5500</v>
      </c>
      <c r="AA241" s="179">
        <v>0</v>
      </c>
      <c r="AB241" s="76" t="s">
        <v>69</v>
      </c>
      <c r="AC241" s="179">
        <v>7000</v>
      </c>
      <c r="AD241" s="76" t="s">
        <v>904</v>
      </c>
      <c r="AE241" s="179">
        <v>0</v>
      </c>
      <c r="AF241" s="183">
        <v>0</v>
      </c>
      <c r="AG241" s="77" t="s">
        <v>69</v>
      </c>
      <c r="AH241" s="183">
        <v>7000</v>
      </c>
      <c r="AI241" s="77" t="s">
        <v>904</v>
      </c>
      <c r="AJ241" s="183">
        <v>0</v>
      </c>
      <c r="AK241" s="187">
        <v>0</v>
      </c>
      <c r="AL241" s="78" t="s">
        <v>69</v>
      </c>
      <c r="AM241" s="187">
        <v>7000</v>
      </c>
      <c r="AN241" s="78" t="s">
        <v>904</v>
      </c>
      <c r="AO241" s="187">
        <v>0</v>
      </c>
      <c r="AP241" s="191">
        <v>0</v>
      </c>
      <c r="AQ241" s="94" t="s">
        <v>69</v>
      </c>
      <c r="AR241" s="191">
        <v>7000</v>
      </c>
      <c r="AS241" s="108" t="s">
        <v>904</v>
      </c>
      <c r="AT241" s="192">
        <v>0</v>
      </c>
      <c r="AU241" s="193">
        <v>0</v>
      </c>
      <c r="AV241" s="109" t="s">
        <v>69</v>
      </c>
      <c r="AW241" s="193">
        <v>0</v>
      </c>
      <c r="AX241" s="109" t="s">
        <v>69</v>
      </c>
      <c r="AY241" s="177">
        <f t="shared" si="14"/>
        <v>0</v>
      </c>
      <c r="AZ241" s="177">
        <f t="shared" si="15"/>
        <v>153244.56</v>
      </c>
      <c r="BA241" s="93" t="s">
        <v>74</v>
      </c>
      <c r="BB241" s="177">
        <v>0</v>
      </c>
      <c r="BC241" s="177">
        <v>0</v>
      </c>
      <c r="BD241" s="177">
        <v>0</v>
      </c>
      <c r="BE241" s="177">
        <v>0</v>
      </c>
      <c r="BF241" s="177">
        <v>0</v>
      </c>
      <c r="BG241" s="177">
        <v>0</v>
      </c>
    </row>
    <row r="242" spans="1:59" s="89" customFormat="1" ht="47.25" x14ac:dyDescent="0.25">
      <c r="A242" s="28" t="s">
        <v>84</v>
      </c>
      <c r="B242" s="90">
        <v>9</v>
      </c>
      <c r="C242" s="90">
        <v>1</v>
      </c>
      <c r="D242" s="28" t="s">
        <v>919</v>
      </c>
      <c r="E242" s="91" t="s">
        <v>74</v>
      </c>
      <c r="F242" s="90" t="s">
        <v>66</v>
      </c>
      <c r="G242" s="91" t="s">
        <v>67</v>
      </c>
      <c r="H242" s="28">
        <v>21104</v>
      </c>
      <c r="I242" s="28" t="s">
        <v>598</v>
      </c>
      <c r="J242" s="28" t="s">
        <v>69</v>
      </c>
      <c r="K242" s="90" t="s">
        <v>69</v>
      </c>
      <c r="L242" s="92" t="s">
        <v>69</v>
      </c>
      <c r="M242" s="28" t="s">
        <v>70</v>
      </c>
      <c r="N242" s="93" t="s">
        <v>920</v>
      </c>
      <c r="O242" s="93" t="s">
        <v>66</v>
      </c>
      <c r="P242" s="160" t="s">
        <v>145</v>
      </c>
      <c r="Q242" s="160">
        <v>8</v>
      </c>
      <c r="R242" s="160">
        <v>8</v>
      </c>
      <c r="S242" s="160">
        <v>8</v>
      </c>
      <c r="T242" s="160">
        <v>8</v>
      </c>
      <c r="U242" s="166" t="s">
        <v>80</v>
      </c>
      <c r="V242" s="160" t="s">
        <v>74</v>
      </c>
      <c r="W242" s="177">
        <v>0</v>
      </c>
      <c r="X242" s="177">
        <v>55450.32</v>
      </c>
      <c r="Y242" s="177">
        <v>0</v>
      </c>
      <c r="Z242" s="177">
        <v>2000</v>
      </c>
      <c r="AA242" s="179">
        <v>0</v>
      </c>
      <c r="AB242" s="76" t="s">
        <v>69</v>
      </c>
      <c r="AC242" s="179">
        <v>2000</v>
      </c>
      <c r="AD242" s="76" t="s">
        <v>898</v>
      </c>
      <c r="AE242" s="179">
        <v>0</v>
      </c>
      <c r="AF242" s="183">
        <v>0</v>
      </c>
      <c r="AG242" s="77" t="s">
        <v>69</v>
      </c>
      <c r="AH242" s="183">
        <v>2000</v>
      </c>
      <c r="AI242" s="77" t="s">
        <v>898</v>
      </c>
      <c r="AJ242" s="183">
        <v>0</v>
      </c>
      <c r="AK242" s="187">
        <v>0</v>
      </c>
      <c r="AL242" s="78" t="s">
        <v>69</v>
      </c>
      <c r="AM242" s="187">
        <v>2000</v>
      </c>
      <c r="AN242" s="78" t="s">
        <v>898</v>
      </c>
      <c r="AO242" s="187">
        <v>0</v>
      </c>
      <c r="AP242" s="191">
        <v>0</v>
      </c>
      <c r="AQ242" s="94" t="s">
        <v>69</v>
      </c>
      <c r="AR242" s="191">
        <v>2000</v>
      </c>
      <c r="AS242" s="108" t="s">
        <v>898</v>
      </c>
      <c r="AT242" s="192">
        <v>0</v>
      </c>
      <c r="AU242" s="193">
        <v>0</v>
      </c>
      <c r="AV242" s="109" t="s">
        <v>69</v>
      </c>
      <c r="AW242" s="193">
        <v>0</v>
      </c>
      <c r="AX242" s="109" t="s">
        <v>69</v>
      </c>
      <c r="AY242" s="177">
        <f t="shared" si="14"/>
        <v>0</v>
      </c>
      <c r="AZ242" s="177">
        <f t="shared" si="15"/>
        <v>65450.32</v>
      </c>
      <c r="BA242" s="93" t="s">
        <v>74</v>
      </c>
      <c r="BB242" s="177">
        <v>0</v>
      </c>
      <c r="BC242" s="177">
        <v>0</v>
      </c>
      <c r="BD242" s="177">
        <v>0</v>
      </c>
      <c r="BE242" s="177">
        <v>0</v>
      </c>
      <c r="BF242" s="177">
        <v>0</v>
      </c>
      <c r="BG242" s="177">
        <v>0</v>
      </c>
    </row>
    <row r="243" spans="1:59" s="89" customFormat="1" ht="47.25" x14ac:dyDescent="0.25">
      <c r="A243" s="28" t="s">
        <v>84</v>
      </c>
      <c r="B243" s="90">
        <v>9</v>
      </c>
      <c r="C243" s="90">
        <v>1</v>
      </c>
      <c r="D243" s="28" t="s">
        <v>921</v>
      </c>
      <c r="E243" s="91" t="s">
        <v>74</v>
      </c>
      <c r="F243" s="90" t="s">
        <v>85</v>
      </c>
      <c r="G243" s="91" t="s">
        <v>67</v>
      </c>
      <c r="H243" s="28">
        <v>21104</v>
      </c>
      <c r="I243" s="28" t="s">
        <v>598</v>
      </c>
      <c r="J243" s="28" t="s">
        <v>69</v>
      </c>
      <c r="K243" s="90" t="s">
        <v>69</v>
      </c>
      <c r="L243" s="92" t="s">
        <v>69</v>
      </c>
      <c r="M243" s="28" t="s">
        <v>77</v>
      </c>
      <c r="N243" s="93" t="s">
        <v>922</v>
      </c>
      <c r="O243" s="93" t="s">
        <v>85</v>
      </c>
      <c r="P243" s="160" t="s">
        <v>145</v>
      </c>
      <c r="Q243" s="160">
        <v>10</v>
      </c>
      <c r="R243" s="160">
        <v>10</v>
      </c>
      <c r="S243" s="160">
        <v>10</v>
      </c>
      <c r="T243" s="160">
        <v>10</v>
      </c>
      <c r="U243" s="166" t="s">
        <v>80</v>
      </c>
      <c r="V243" s="160" t="s">
        <v>74</v>
      </c>
      <c r="W243" s="177">
        <v>0</v>
      </c>
      <c r="X243" s="177">
        <v>138709.75</v>
      </c>
      <c r="Y243" s="177">
        <v>0</v>
      </c>
      <c r="Z243" s="177">
        <v>5500</v>
      </c>
      <c r="AA243" s="179">
        <v>0</v>
      </c>
      <c r="AB243" s="76" t="s">
        <v>69</v>
      </c>
      <c r="AC243" s="179">
        <v>7000</v>
      </c>
      <c r="AD243" s="76" t="s">
        <v>904</v>
      </c>
      <c r="AE243" s="179">
        <v>0</v>
      </c>
      <c r="AF243" s="183">
        <v>0</v>
      </c>
      <c r="AG243" s="77" t="s">
        <v>69</v>
      </c>
      <c r="AH243" s="183">
        <v>7000</v>
      </c>
      <c r="AI243" s="77" t="s">
        <v>904</v>
      </c>
      <c r="AJ243" s="183">
        <v>0</v>
      </c>
      <c r="AK243" s="187">
        <v>0</v>
      </c>
      <c r="AL243" s="78" t="s">
        <v>69</v>
      </c>
      <c r="AM243" s="187">
        <v>7000</v>
      </c>
      <c r="AN243" s="78" t="s">
        <v>904</v>
      </c>
      <c r="AO243" s="187">
        <v>0</v>
      </c>
      <c r="AP243" s="191">
        <v>0</v>
      </c>
      <c r="AQ243" s="94" t="s">
        <v>69</v>
      </c>
      <c r="AR243" s="191">
        <v>7000</v>
      </c>
      <c r="AS243" s="108" t="s">
        <v>904</v>
      </c>
      <c r="AT243" s="192">
        <v>0</v>
      </c>
      <c r="AU243" s="193">
        <v>0</v>
      </c>
      <c r="AV243" s="109" t="s">
        <v>69</v>
      </c>
      <c r="AW243" s="193">
        <v>0</v>
      </c>
      <c r="AX243" s="109" t="s">
        <v>69</v>
      </c>
      <c r="AY243" s="177">
        <f t="shared" si="14"/>
        <v>0</v>
      </c>
      <c r="AZ243" s="177">
        <f t="shared" si="15"/>
        <v>172209.75</v>
      </c>
      <c r="BA243" s="93" t="s">
        <v>74</v>
      </c>
      <c r="BB243" s="177">
        <v>0</v>
      </c>
      <c r="BC243" s="177">
        <v>0</v>
      </c>
      <c r="BD243" s="177">
        <v>0</v>
      </c>
      <c r="BE243" s="177">
        <v>0</v>
      </c>
      <c r="BF243" s="177">
        <v>0</v>
      </c>
      <c r="BG243" s="177">
        <v>0</v>
      </c>
    </row>
    <row r="244" spans="1:59" s="89" customFormat="1" ht="47.25" x14ac:dyDescent="0.25">
      <c r="A244" s="28" t="s">
        <v>84</v>
      </c>
      <c r="B244" s="90">
        <v>9</v>
      </c>
      <c r="C244" s="90">
        <v>1</v>
      </c>
      <c r="D244" s="28" t="s">
        <v>921</v>
      </c>
      <c r="E244" s="91" t="s">
        <v>74</v>
      </c>
      <c r="F244" s="90" t="s">
        <v>85</v>
      </c>
      <c r="G244" s="91" t="s">
        <v>67</v>
      </c>
      <c r="H244" s="28">
        <v>21104</v>
      </c>
      <c r="I244" s="28" t="s">
        <v>598</v>
      </c>
      <c r="J244" s="28" t="s">
        <v>69</v>
      </c>
      <c r="K244" s="90" t="s">
        <v>69</v>
      </c>
      <c r="L244" s="92" t="s">
        <v>69</v>
      </c>
      <c r="M244" s="28" t="s">
        <v>70</v>
      </c>
      <c r="N244" s="93" t="s">
        <v>923</v>
      </c>
      <c r="O244" s="93" t="s">
        <v>85</v>
      </c>
      <c r="P244" s="160" t="s">
        <v>145</v>
      </c>
      <c r="Q244" s="160">
        <v>10</v>
      </c>
      <c r="R244" s="160">
        <v>10</v>
      </c>
      <c r="S244" s="160">
        <v>10</v>
      </c>
      <c r="T244" s="160">
        <v>10</v>
      </c>
      <c r="U244" s="166" t="s">
        <v>80</v>
      </c>
      <c r="V244" s="160" t="s">
        <v>74</v>
      </c>
      <c r="W244" s="177">
        <v>0</v>
      </c>
      <c r="X244" s="177">
        <v>74889.38</v>
      </c>
      <c r="Y244" s="177">
        <v>0</v>
      </c>
      <c r="Z244" s="177">
        <v>34988.54</v>
      </c>
      <c r="AA244" s="179">
        <v>0</v>
      </c>
      <c r="AB244" s="76" t="s">
        <v>69</v>
      </c>
      <c r="AC244" s="179">
        <v>7000</v>
      </c>
      <c r="AD244" s="76" t="s">
        <v>904</v>
      </c>
      <c r="AE244" s="179">
        <v>0</v>
      </c>
      <c r="AF244" s="183">
        <v>0</v>
      </c>
      <c r="AG244" s="77" t="s">
        <v>69</v>
      </c>
      <c r="AH244" s="183">
        <v>7000</v>
      </c>
      <c r="AI244" s="77" t="s">
        <v>904</v>
      </c>
      <c r="AJ244" s="183">
        <v>0</v>
      </c>
      <c r="AK244" s="187">
        <v>0</v>
      </c>
      <c r="AL244" s="78" t="s">
        <v>69</v>
      </c>
      <c r="AM244" s="187">
        <v>7000</v>
      </c>
      <c r="AN244" s="78" t="s">
        <v>904</v>
      </c>
      <c r="AO244" s="187">
        <v>0</v>
      </c>
      <c r="AP244" s="191">
        <v>0</v>
      </c>
      <c r="AQ244" s="94" t="s">
        <v>69</v>
      </c>
      <c r="AR244" s="191">
        <v>7000</v>
      </c>
      <c r="AS244" s="108" t="s">
        <v>904</v>
      </c>
      <c r="AT244" s="192">
        <v>0</v>
      </c>
      <c r="AU244" s="193">
        <v>0</v>
      </c>
      <c r="AV244" s="109" t="s">
        <v>69</v>
      </c>
      <c r="AW244" s="193">
        <v>0</v>
      </c>
      <c r="AX244" s="109" t="s">
        <v>69</v>
      </c>
      <c r="AY244" s="177">
        <f t="shared" si="14"/>
        <v>0</v>
      </c>
      <c r="AZ244" s="177">
        <f t="shared" si="15"/>
        <v>137877.92000000001</v>
      </c>
      <c r="BA244" s="93" t="s">
        <v>74</v>
      </c>
      <c r="BB244" s="177">
        <v>0</v>
      </c>
      <c r="BC244" s="177">
        <v>0</v>
      </c>
      <c r="BD244" s="177">
        <v>0</v>
      </c>
      <c r="BE244" s="177">
        <v>0</v>
      </c>
      <c r="BF244" s="177">
        <v>0</v>
      </c>
      <c r="BG244" s="177">
        <v>0</v>
      </c>
    </row>
    <row r="245" spans="1:59" s="89" customFormat="1" ht="47.25" x14ac:dyDescent="0.25">
      <c r="A245" s="28" t="s">
        <v>84</v>
      </c>
      <c r="B245" s="90">
        <v>9</v>
      </c>
      <c r="C245" s="90">
        <v>1</v>
      </c>
      <c r="D245" s="28" t="s">
        <v>924</v>
      </c>
      <c r="E245" s="91" t="s">
        <v>74</v>
      </c>
      <c r="F245" s="90" t="s">
        <v>66</v>
      </c>
      <c r="G245" s="91" t="s">
        <v>67</v>
      </c>
      <c r="H245" s="28">
        <v>21105</v>
      </c>
      <c r="I245" s="28" t="s">
        <v>601</v>
      </c>
      <c r="J245" s="28" t="s">
        <v>69</v>
      </c>
      <c r="K245" s="90" t="s">
        <v>69</v>
      </c>
      <c r="L245" s="92" t="s">
        <v>69</v>
      </c>
      <c r="M245" s="28" t="s">
        <v>70</v>
      </c>
      <c r="N245" s="93" t="s">
        <v>925</v>
      </c>
      <c r="O245" s="93" t="s">
        <v>66</v>
      </c>
      <c r="P245" s="160" t="s">
        <v>145</v>
      </c>
      <c r="Q245" s="160">
        <v>8</v>
      </c>
      <c r="R245" s="160">
        <v>8</v>
      </c>
      <c r="S245" s="160">
        <v>8</v>
      </c>
      <c r="T245" s="160">
        <v>8</v>
      </c>
      <c r="U245" s="166" t="s">
        <v>80</v>
      </c>
      <c r="V245" s="160" t="s">
        <v>74</v>
      </c>
      <c r="W245" s="177">
        <v>0</v>
      </c>
      <c r="X245" s="177">
        <v>70635.98</v>
      </c>
      <c r="Y245" s="177">
        <v>0</v>
      </c>
      <c r="Z245" s="177">
        <v>2000</v>
      </c>
      <c r="AA245" s="179">
        <v>0</v>
      </c>
      <c r="AB245" s="76" t="s">
        <v>69</v>
      </c>
      <c r="AC245" s="179">
        <v>2000</v>
      </c>
      <c r="AD245" s="76" t="s">
        <v>898</v>
      </c>
      <c r="AE245" s="179">
        <v>0</v>
      </c>
      <c r="AF245" s="183">
        <v>0</v>
      </c>
      <c r="AG245" s="77" t="s">
        <v>69</v>
      </c>
      <c r="AH245" s="183">
        <v>2000</v>
      </c>
      <c r="AI245" s="77" t="s">
        <v>898</v>
      </c>
      <c r="AJ245" s="183">
        <v>0</v>
      </c>
      <c r="AK245" s="187">
        <v>0</v>
      </c>
      <c r="AL245" s="78" t="s">
        <v>69</v>
      </c>
      <c r="AM245" s="187">
        <v>2000</v>
      </c>
      <c r="AN245" s="78" t="s">
        <v>898</v>
      </c>
      <c r="AO245" s="187">
        <v>0</v>
      </c>
      <c r="AP245" s="191">
        <v>0</v>
      </c>
      <c r="AQ245" s="94" t="s">
        <v>69</v>
      </c>
      <c r="AR245" s="191">
        <v>2000</v>
      </c>
      <c r="AS245" s="108" t="s">
        <v>898</v>
      </c>
      <c r="AT245" s="192">
        <v>0</v>
      </c>
      <c r="AU245" s="193">
        <v>0</v>
      </c>
      <c r="AV245" s="109" t="s">
        <v>69</v>
      </c>
      <c r="AW245" s="193">
        <v>0</v>
      </c>
      <c r="AX245" s="109" t="s">
        <v>69</v>
      </c>
      <c r="AY245" s="177">
        <f t="shared" si="14"/>
        <v>0</v>
      </c>
      <c r="AZ245" s="177">
        <f t="shared" si="15"/>
        <v>80635.98</v>
      </c>
      <c r="BA245" s="93" t="s">
        <v>74</v>
      </c>
      <c r="BB245" s="177">
        <v>0</v>
      </c>
      <c r="BC245" s="177">
        <v>0</v>
      </c>
      <c r="BD245" s="177">
        <v>0</v>
      </c>
      <c r="BE245" s="177">
        <v>0</v>
      </c>
      <c r="BF245" s="177">
        <v>0</v>
      </c>
      <c r="BG245" s="177">
        <v>0</v>
      </c>
    </row>
    <row r="246" spans="1:59" s="89" customFormat="1" ht="47.25" x14ac:dyDescent="0.25">
      <c r="A246" s="28" t="s">
        <v>84</v>
      </c>
      <c r="B246" s="90">
        <v>9</v>
      </c>
      <c r="C246" s="90">
        <v>1</v>
      </c>
      <c r="D246" s="28" t="s">
        <v>926</v>
      </c>
      <c r="E246" s="91" t="s">
        <v>74</v>
      </c>
      <c r="F246" s="90" t="s">
        <v>85</v>
      </c>
      <c r="G246" s="91" t="s">
        <v>67</v>
      </c>
      <c r="H246" s="28">
        <v>21105</v>
      </c>
      <c r="I246" s="28" t="s">
        <v>601</v>
      </c>
      <c r="J246" s="28">
        <v>23310000</v>
      </c>
      <c r="K246" s="90" t="s">
        <v>927</v>
      </c>
      <c r="L246" s="92" t="s">
        <v>901</v>
      </c>
      <c r="M246" s="28" t="s">
        <v>77</v>
      </c>
      <c r="N246" s="93" t="s">
        <v>928</v>
      </c>
      <c r="O246" s="93" t="s">
        <v>85</v>
      </c>
      <c r="P246" s="160" t="s">
        <v>145</v>
      </c>
      <c r="Q246" s="160">
        <v>10</v>
      </c>
      <c r="R246" s="160">
        <v>10</v>
      </c>
      <c r="S246" s="160">
        <v>10</v>
      </c>
      <c r="T246" s="160">
        <v>10</v>
      </c>
      <c r="U246" s="166" t="s">
        <v>80</v>
      </c>
      <c r="V246" s="160" t="s">
        <v>74</v>
      </c>
      <c r="W246" s="177">
        <v>1090.79</v>
      </c>
      <c r="X246" s="177">
        <v>158016.21</v>
      </c>
      <c r="Y246" s="177">
        <v>89100000</v>
      </c>
      <c r="Z246" s="177">
        <v>5500</v>
      </c>
      <c r="AA246" s="179">
        <v>14500</v>
      </c>
      <c r="AB246" s="76" t="s">
        <v>903</v>
      </c>
      <c r="AC246" s="179">
        <v>7000</v>
      </c>
      <c r="AD246" s="76" t="s">
        <v>904</v>
      </c>
      <c r="AE246" s="179">
        <v>0</v>
      </c>
      <c r="AF246" s="183">
        <v>0</v>
      </c>
      <c r="AG246" s="77" t="s">
        <v>69</v>
      </c>
      <c r="AH246" s="183">
        <v>7000</v>
      </c>
      <c r="AI246" s="77" t="s">
        <v>904</v>
      </c>
      <c r="AJ246" s="183">
        <v>0</v>
      </c>
      <c r="AK246" s="187">
        <v>0</v>
      </c>
      <c r="AL246" s="78" t="s">
        <v>69</v>
      </c>
      <c r="AM246" s="187">
        <v>7000</v>
      </c>
      <c r="AN246" s="78" t="s">
        <v>904</v>
      </c>
      <c r="AO246" s="187">
        <v>0</v>
      </c>
      <c r="AP246" s="191">
        <v>0</v>
      </c>
      <c r="AQ246" s="94" t="s">
        <v>69</v>
      </c>
      <c r="AR246" s="191">
        <v>7000</v>
      </c>
      <c r="AS246" s="108" t="s">
        <v>904</v>
      </c>
      <c r="AT246" s="192">
        <v>0</v>
      </c>
      <c r="AU246" s="193">
        <v>0</v>
      </c>
      <c r="AV246" s="109" t="s">
        <v>69</v>
      </c>
      <c r="AW246" s="193">
        <v>0</v>
      </c>
      <c r="AX246" s="109" t="s">
        <v>69</v>
      </c>
      <c r="AY246" s="177">
        <f t="shared" si="14"/>
        <v>89115590.790000007</v>
      </c>
      <c r="AZ246" s="177">
        <f t="shared" si="15"/>
        <v>191516.21</v>
      </c>
      <c r="BA246" s="93" t="s">
        <v>74</v>
      </c>
      <c r="BB246" s="177">
        <v>0</v>
      </c>
      <c r="BC246" s="177">
        <v>0</v>
      </c>
      <c r="BD246" s="177">
        <v>0</v>
      </c>
      <c r="BE246" s="177">
        <v>0</v>
      </c>
      <c r="BF246" s="177">
        <v>0</v>
      </c>
      <c r="BG246" s="177">
        <v>0</v>
      </c>
    </row>
    <row r="247" spans="1:59" s="89" customFormat="1" ht="47.25" x14ac:dyDescent="0.25">
      <c r="A247" s="28" t="s">
        <v>84</v>
      </c>
      <c r="B247" s="90">
        <v>9</v>
      </c>
      <c r="C247" s="90">
        <v>1</v>
      </c>
      <c r="D247" s="28" t="s">
        <v>926</v>
      </c>
      <c r="E247" s="91" t="s">
        <v>74</v>
      </c>
      <c r="F247" s="90" t="s">
        <v>85</v>
      </c>
      <c r="G247" s="91" t="s">
        <v>67</v>
      </c>
      <c r="H247" s="28">
        <v>21105</v>
      </c>
      <c r="I247" s="28" t="s">
        <v>601</v>
      </c>
      <c r="J247" s="28">
        <v>23310000</v>
      </c>
      <c r="K247" s="90" t="s">
        <v>929</v>
      </c>
      <c r="L247" s="92" t="s">
        <v>906</v>
      </c>
      <c r="M247" s="28" t="s">
        <v>70</v>
      </c>
      <c r="N247" s="93" t="s">
        <v>930</v>
      </c>
      <c r="O247" s="93" t="s">
        <v>85</v>
      </c>
      <c r="P247" s="160" t="s">
        <v>145</v>
      </c>
      <c r="Q247" s="160">
        <v>10</v>
      </c>
      <c r="R247" s="160">
        <v>10</v>
      </c>
      <c r="S247" s="160">
        <v>10</v>
      </c>
      <c r="T247" s="160">
        <v>10</v>
      </c>
      <c r="U247" s="166" t="s">
        <v>80</v>
      </c>
      <c r="V247" s="160" t="s">
        <v>74</v>
      </c>
      <c r="W247" s="177">
        <v>10907.92</v>
      </c>
      <c r="X247" s="177">
        <v>64175.81</v>
      </c>
      <c r="Y247" s="177">
        <v>9900</v>
      </c>
      <c r="Z247" s="177">
        <v>12737.9</v>
      </c>
      <c r="AA247" s="179">
        <v>1500</v>
      </c>
      <c r="AB247" s="76" t="s">
        <v>903</v>
      </c>
      <c r="AC247" s="179">
        <v>7000</v>
      </c>
      <c r="AD247" s="76" t="s">
        <v>904</v>
      </c>
      <c r="AE247" s="179">
        <v>0</v>
      </c>
      <c r="AF247" s="183">
        <v>0</v>
      </c>
      <c r="AG247" s="77" t="s">
        <v>69</v>
      </c>
      <c r="AH247" s="183">
        <v>7000</v>
      </c>
      <c r="AI247" s="77" t="s">
        <v>904</v>
      </c>
      <c r="AJ247" s="183">
        <v>0</v>
      </c>
      <c r="AK247" s="187">
        <v>0</v>
      </c>
      <c r="AL247" s="78" t="s">
        <v>69</v>
      </c>
      <c r="AM247" s="187">
        <v>7000</v>
      </c>
      <c r="AN247" s="78" t="s">
        <v>904</v>
      </c>
      <c r="AO247" s="187">
        <v>0</v>
      </c>
      <c r="AP247" s="191">
        <v>0</v>
      </c>
      <c r="AQ247" s="94" t="s">
        <v>69</v>
      </c>
      <c r="AR247" s="191">
        <v>7000</v>
      </c>
      <c r="AS247" s="108" t="s">
        <v>904</v>
      </c>
      <c r="AT247" s="192">
        <v>0</v>
      </c>
      <c r="AU247" s="193">
        <v>0</v>
      </c>
      <c r="AV247" s="109" t="s">
        <v>69</v>
      </c>
      <c r="AW247" s="193">
        <v>0</v>
      </c>
      <c r="AX247" s="109" t="s">
        <v>69</v>
      </c>
      <c r="AY247" s="177">
        <f t="shared" si="14"/>
        <v>22307.919999999998</v>
      </c>
      <c r="AZ247" s="177">
        <f t="shared" si="15"/>
        <v>104913.70999999999</v>
      </c>
      <c r="BA247" s="93" t="s">
        <v>74</v>
      </c>
      <c r="BB247" s="177">
        <v>0</v>
      </c>
      <c r="BC247" s="177">
        <v>0</v>
      </c>
      <c r="BD247" s="177">
        <v>0</v>
      </c>
      <c r="BE247" s="177">
        <v>0</v>
      </c>
      <c r="BF247" s="177">
        <v>0</v>
      </c>
      <c r="BG247" s="177">
        <v>0</v>
      </c>
    </row>
    <row r="248" spans="1:59" s="89" customFormat="1" ht="31.5" x14ac:dyDescent="0.25">
      <c r="A248" s="28" t="s">
        <v>84</v>
      </c>
      <c r="B248" s="90">
        <v>9</v>
      </c>
      <c r="C248" s="90">
        <v>1</v>
      </c>
      <c r="D248" s="28" t="s">
        <v>931</v>
      </c>
      <c r="E248" s="91" t="s">
        <v>145</v>
      </c>
      <c r="F248" s="90" t="s">
        <v>79</v>
      </c>
      <c r="G248" s="91" t="s">
        <v>67</v>
      </c>
      <c r="H248" s="28">
        <v>21105</v>
      </c>
      <c r="I248" s="28" t="s">
        <v>601</v>
      </c>
      <c r="J248" s="28" t="s">
        <v>69</v>
      </c>
      <c r="K248" s="90" t="s">
        <v>69</v>
      </c>
      <c r="L248" s="92" t="s">
        <v>69</v>
      </c>
      <c r="M248" s="28" t="s">
        <v>77</v>
      </c>
      <c r="N248" s="93" t="s">
        <v>932</v>
      </c>
      <c r="O248" s="93" t="s">
        <v>76</v>
      </c>
      <c r="P248" s="160" t="s">
        <v>74</v>
      </c>
      <c r="Q248" s="160">
        <v>8</v>
      </c>
      <c r="R248" s="160" t="s">
        <v>80</v>
      </c>
      <c r="S248" s="160" t="s">
        <v>80</v>
      </c>
      <c r="T248" s="160" t="s">
        <v>80</v>
      </c>
      <c r="U248" s="166" t="s">
        <v>80</v>
      </c>
      <c r="V248" s="160" t="s">
        <v>74</v>
      </c>
      <c r="W248" s="177">
        <v>0</v>
      </c>
      <c r="X248" s="177">
        <v>8953.99</v>
      </c>
      <c r="Y248" s="177">
        <v>0</v>
      </c>
      <c r="Z248" s="177">
        <v>0</v>
      </c>
      <c r="AA248" s="179">
        <v>0</v>
      </c>
      <c r="AB248" s="76" t="s">
        <v>69</v>
      </c>
      <c r="AC248" s="179">
        <v>2700</v>
      </c>
      <c r="AD248" s="76" t="s">
        <v>933</v>
      </c>
      <c r="AE248" s="179">
        <v>0</v>
      </c>
      <c r="AF248" s="183">
        <v>0</v>
      </c>
      <c r="AG248" s="77" t="s">
        <v>69</v>
      </c>
      <c r="AH248" s="183">
        <v>0</v>
      </c>
      <c r="AI248" s="77" t="s">
        <v>69</v>
      </c>
      <c r="AJ248" s="183">
        <v>0</v>
      </c>
      <c r="AK248" s="187">
        <v>0</v>
      </c>
      <c r="AL248" s="78" t="s">
        <v>69</v>
      </c>
      <c r="AM248" s="187">
        <v>0</v>
      </c>
      <c r="AN248" s="78" t="s">
        <v>69</v>
      </c>
      <c r="AO248" s="187">
        <v>0</v>
      </c>
      <c r="AP248" s="191">
        <v>0</v>
      </c>
      <c r="AQ248" s="94" t="s">
        <v>69</v>
      </c>
      <c r="AR248" s="191">
        <v>0</v>
      </c>
      <c r="AS248" s="108" t="s">
        <v>69</v>
      </c>
      <c r="AT248" s="192">
        <v>0</v>
      </c>
      <c r="AU248" s="193">
        <v>0</v>
      </c>
      <c r="AV248" s="109" t="s">
        <v>69</v>
      </c>
      <c r="AW248" s="193">
        <v>0</v>
      </c>
      <c r="AX248" s="109" t="s">
        <v>69</v>
      </c>
      <c r="AY248" s="177">
        <f t="shared" si="14"/>
        <v>0</v>
      </c>
      <c r="AZ248" s="177">
        <f t="shared" si="15"/>
        <v>11653.99</v>
      </c>
      <c r="BA248" s="93" t="s">
        <v>74</v>
      </c>
      <c r="BB248" s="177">
        <v>0</v>
      </c>
      <c r="BC248" s="177">
        <v>0</v>
      </c>
      <c r="BD248" s="177">
        <v>0</v>
      </c>
      <c r="BE248" s="177">
        <v>0</v>
      </c>
      <c r="BF248" s="177">
        <v>0</v>
      </c>
      <c r="BG248" s="177">
        <v>0</v>
      </c>
    </row>
    <row r="249" spans="1:59" s="89" customFormat="1" ht="31.5" x14ac:dyDescent="0.25">
      <c r="A249" s="28" t="s">
        <v>84</v>
      </c>
      <c r="B249" s="90">
        <v>9</v>
      </c>
      <c r="C249" s="90">
        <v>1</v>
      </c>
      <c r="D249" s="28" t="s">
        <v>934</v>
      </c>
      <c r="E249" s="91" t="s">
        <v>145</v>
      </c>
      <c r="F249" s="90" t="s">
        <v>85</v>
      </c>
      <c r="G249" s="91" t="s">
        <v>67</v>
      </c>
      <c r="H249" s="28">
        <v>21106</v>
      </c>
      <c r="I249" s="28" t="s">
        <v>465</v>
      </c>
      <c r="J249" s="28" t="s">
        <v>69</v>
      </c>
      <c r="K249" s="90" t="s">
        <v>69</v>
      </c>
      <c r="L249" s="92" t="s">
        <v>69</v>
      </c>
      <c r="M249" s="28" t="s">
        <v>77</v>
      </c>
      <c r="N249" s="93" t="s">
        <v>935</v>
      </c>
      <c r="O249" s="93" t="s">
        <v>85</v>
      </c>
      <c r="P249" s="160" t="s">
        <v>74</v>
      </c>
      <c r="Q249" s="160" t="s">
        <v>80</v>
      </c>
      <c r="R249" s="160" t="s">
        <v>80</v>
      </c>
      <c r="S249" s="160">
        <v>8</v>
      </c>
      <c r="T249" s="160">
        <v>8</v>
      </c>
      <c r="U249" s="166" t="s">
        <v>80</v>
      </c>
      <c r="V249" s="160" t="s">
        <v>74</v>
      </c>
      <c r="W249" s="177">
        <v>0</v>
      </c>
      <c r="X249" s="177">
        <v>0</v>
      </c>
      <c r="Y249" s="177">
        <v>0</v>
      </c>
      <c r="Z249" s="177">
        <v>0</v>
      </c>
      <c r="AA249" s="179">
        <v>0</v>
      </c>
      <c r="AB249" s="76" t="s">
        <v>69</v>
      </c>
      <c r="AC249" s="179">
        <v>0</v>
      </c>
      <c r="AD249" s="76" t="s">
        <v>69</v>
      </c>
      <c r="AE249" s="179">
        <v>0</v>
      </c>
      <c r="AF249" s="183">
        <v>0</v>
      </c>
      <c r="AG249" s="77" t="s">
        <v>69</v>
      </c>
      <c r="AH249" s="183">
        <v>0</v>
      </c>
      <c r="AI249" s="77" t="s">
        <v>69</v>
      </c>
      <c r="AJ249" s="183">
        <v>0</v>
      </c>
      <c r="AK249" s="187">
        <v>0</v>
      </c>
      <c r="AL249" s="78" t="s">
        <v>69</v>
      </c>
      <c r="AM249" s="187">
        <v>23300</v>
      </c>
      <c r="AN249" s="78" t="s">
        <v>936</v>
      </c>
      <c r="AO249" s="187">
        <v>0</v>
      </c>
      <c r="AP249" s="191">
        <v>0</v>
      </c>
      <c r="AQ249" s="94" t="s">
        <v>69</v>
      </c>
      <c r="AR249" s="191">
        <v>7000</v>
      </c>
      <c r="AS249" s="108" t="s">
        <v>904</v>
      </c>
      <c r="AT249" s="192">
        <v>0</v>
      </c>
      <c r="AU249" s="193">
        <v>0</v>
      </c>
      <c r="AV249" s="109" t="s">
        <v>69</v>
      </c>
      <c r="AW249" s="193">
        <v>0</v>
      </c>
      <c r="AX249" s="109" t="s">
        <v>69</v>
      </c>
      <c r="AY249" s="177">
        <f t="shared" si="14"/>
        <v>0</v>
      </c>
      <c r="AZ249" s="177">
        <f t="shared" si="15"/>
        <v>30300</v>
      </c>
      <c r="BA249" s="93" t="s">
        <v>74</v>
      </c>
      <c r="BB249" s="177">
        <v>0</v>
      </c>
      <c r="BC249" s="177">
        <v>0</v>
      </c>
      <c r="BD249" s="177">
        <v>0</v>
      </c>
      <c r="BE249" s="177">
        <v>0</v>
      </c>
      <c r="BF249" s="177">
        <v>0</v>
      </c>
      <c r="BG249" s="177">
        <v>0</v>
      </c>
    </row>
    <row r="250" spans="1:59" s="89" customFormat="1" ht="31.5" x14ac:dyDescent="0.25">
      <c r="A250" s="28" t="s">
        <v>84</v>
      </c>
      <c r="B250" s="90">
        <v>9</v>
      </c>
      <c r="C250" s="90">
        <v>1</v>
      </c>
      <c r="D250" s="28" t="s">
        <v>934</v>
      </c>
      <c r="E250" s="91" t="s">
        <v>145</v>
      </c>
      <c r="F250" s="90" t="s">
        <v>85</v>
      </c>
      <c r="G250" s="91" t="s">
        <v>67</v>
      </c>
      <c r="H250" s="28">
        <v>21106</v>
      </c>
      <c r="I250" s="28" t="s">
        <v>465</v>
      </c>
      <c r="J250" s="28" t="s">
        <v>69</v>
      </c>
      <c r="K250" s="90" t="s">
        <v>69</v>
      </c>
      <c r="L250" s="92" t="s">
        <v>69</v>
      </c>
      <c r="M250" s="28" t="s">
        <v>70</v>
      </c>
      <c r="N250" s="93" t="s">
        <v>937</v>
      </c>
      <c r="O250" s="93" t="s">
        <v>85</v>
      </c>
      <c r="P250" s="160" t="s">
        <v>74</v>
      </c>
      <c r="Q250" s="160" t="s">
        <v>80</v>
      </c>
      <c r="R250" s="160" t="s">
        <v>80</v>
      </c>
      <c r="S250" s="160">
        <v>8</v>
      </c>
      <c r="T250" s="160">
        <v>8</v>
      </c>
      <c r="U250" s="166" t="s">
        <v>80</v>
      </c>
      <c r="V250" s="160" t="s">
        <v>74</v>
      </c>
      <c r="W250" s="177">
        <v>0</v>
      </c>
      <c r="X250" s="177">
        <v>0</v>
      </c>
      <c r="Y250" s="177">
        <v>0</v>
      </c>
      <c r="Z250" s="177">
        <v>0</v>
      </c>
      <c r="AA250" s="179">
        <v>0</v>
      </c>
      <c r="AB250" s="76" t="s">
        <v>69</v>
      </c>
      <c r="AC250" s="179">
        <v>0</v>
      </c>
      <c r="AD250" s="76" t="s">
        <v>69</v>
      </c>
      <c r="AE250" s="179">
        <v>0</v>
      </c>
      <c r="AF250" s="183">
        <v>0</v>
      </c>
      <c r="AG250" s="77" t="s">
        <v>69</v>
      </c>
      <c r="AH250" s="183">
        <v>0</v>
      </c>
      <c r="AI250" s="77" t="s">
        <v>69</v>
      </c>
      <c r="AJ250" s="183">
        <v>0</v>
      </c>
      <c r="AK250" s="187">
        <v>0</v>
      </c>
      <c r="AL250" s="78" t="s">
        <v>69</v>
      </c>
      <c r="AM250" s="187">
        <v>23300</v>
      </c>
      <c r="AN250" s="78" t="s">
        <v>936</v>
      </c>
      <c r="AO250" s="187">
        <v>0</v>
      </c>
      <c r="AP250" s="191">
        <v>0</v>
      </c>
      <c r="AQ250" s="94" t="s">
        <v>69</v>
      </c>
      <c r="AR250" s="191">
        <v>7000</v>
      </c>
      <c r="AS250" s="108" t="s">
        <v>904</v>
      </c>
      <c r="AT250" s="192">
        <v>0</v>
      </c>
      <c r="AU250" s="193">
        <v>0</v>
      </c>
      <c r="AV250" s="109" t="s">
        <v>69</v>
      </c>
      <c r="AW250" s="193">
        <v>0</v>
      </c>
      <c r="AX250" s="109" t="s">
        <v>69</v>
      </c>
      <c r="AY250" s="177">
        <f t="shared" si="14"/>
        <v>0</v>
      </c>
      <c r="AZ250" s="177">
        <f t="shared" si="15"/>
        <v>30300</v>
      </c>
      <c r="BA250" s="93" t="s">
        <v>74</v>
      </c>
      <c r="BB250" s="177">
        <v>0</v>
      </c>
      <c r="BC250" s="177">
        <v>0</v>
      </c>
      <c r="BD250" s="177">
        <v>0</v>
      </c>
      <c r="BE250" s="177">
        <v>0</v>
      </c>
      <c r="BF250" s="177">
        <v>0</v>
      </c>
      <c r="BG250" s="177">
        <v>0</v>
      </c>
    </row>
    <row r="251" spans="1:59" s="89" customFormat="1" ht="47.25" x14ac:dyDescent="0.25">
      <c r="A251" s="28" t="s">
        <v>84</v>
      </c>
      <c r="B251" s="90">
        <v>9</v>
      </c>
      <c r="C251" s="90">
        <v>1</v>
      </c>
      <c r="D251" s="28" t="s">
        <v>938</v>
      </c>
      <c r="E251" s="91" t="s">
        <v>74</v>
      </c>
      <c r="F251" s="90" t="s">
        <v>66</v>
      </c>
      <c r="G251" s="91" t="s">
        <v>67</v>
      </c>
      <c r="H251" s="28">
        <v>21501</v>
      </c>
      <c r="I251" s="28" t="s">
        <v>939</v>
      </c>
      <c r="J251" s="28" t="s">
        <v>69</v>
      </c>
      <c r="K251" s="90" t="s">
        <v>69</v>
      </c>
      <c r="L251" s="92" t="s">
        <v>69</v>
      </c>
      <c r="M251" s="28" t="s">
        <v>70</v>
      </c>
      <c r="N251" s="93" t="s">
        <v>940</v>
      </c>
      <c r="O251" s="93" t="s">
        <v>66</v>
      </c>
      <c r="P251" s="160" t="s">
        <v>145</v>
      </c>
      <c r="Q251" s="160">
        <v>8</v>
      </c>
      <c r="R251" s="160">
        <v>8</v>
      </c>
      <c r="S251" s="160">
        <v>8</v>
      </c>
      <c r="T251" s="160">
        <v>8</v>
      </c>
      <c r="U251" s="166" t="s">
        <v>80</v>
      </c>
      <c r="V251" s="160" t="s">
        <v>74</v>
      </c>
      <c r="W251" s="177">
        <v>0</v>
      </c>
      <c r="X251" s="177">
        <v>63457.8</v>
      </c>
      <c r="Y251" s="177">
        <v>0</v>
      </c>
      <c r="Z251" s="177">
        <v>3000</v>
      </c>
      <c r="AA251" s="179">
        <v>0</v>
      </c>
      <c r="AB251" s="76" t="s">
        <v>69</v>
      </c>
      <c r="AC251" s="179">
        <v>3000</v>
      </c>
      <c r="AD251" s="76" t="s">
        <v>898</v>
      </c>
      <c r="AE251" s="179">
        <v>0</v>
      </c>
      <c r="AF251" s="183">
        <v>0</v>
      </c>
      <c r="AG251" s="77" t="s">
        <v>69</v>
      </c>
      <c r="AH251" s="183">
        <v>3000</v>
      </c>
      <c r="AI251" s="77" t="s">
        <v>898</v>
      </c>
      <c r="AJ251" s="183">
        <v>0</v>
      </c>
      <c r="AK251" s="187">
        <v>0</v>
      </c>
      <c r="AL251" s="78" t="s">
        <v>69</v>
      </c>
      <c r="AM251" s="187">
        <v>3000</v>
      </c>
      <c r="AN251" s="78" t="s">
        <v>898</v>
      </c>
      <c r="AO251" s="187">
        <v>0</v>
      </c>
      <c r="AP251" s="191">
        <v>0</v>
      </c>
      <c r="AQ251" s="94" t="s">
        <v>69</v>
      </c>
      <c r="AR251" s="191">
        <v>3000</v>
      </c>
      <c r="AS251" s="108" t="s">
        <v>898</v>
      </c>
      <c r="AT251" s="192">
        <v>0</v>
      </c>
      <c r="AU251" s="193">
        <v>0</v>
      </c>
      <c r="AV251" s="109" t="s">
        <v>69</v>
      </c>
      <c r="AW251" s="193">
        <v>0</v>
      </c>
      <c r="AX251" s="109" t="s">
        <v>69</v>
      </c>
      <c r="AY251" s="177">
        <f t="shared" si="14"/>
        <v>0</v>
      </c>
      <c r="AZ251" s="177">
        <f t="shared" si="15"/>
        <v>78457.8</v>
      </c>
      <c r="BA251" s="93" t="s">
        <v>74</v>
      </c>
      <c r="BB251" s="177">
        <v>0</v>
      </c>
      <c r="BC251" s="177">
        <v>0</v>
      </c>
      <c r="BD251" s="177">
        <v>0</v>
      </c>
      <c r="BE251" s="177">
        <v>0</v>
      </c>
      <c r="BF251" s="177">
        <v>0</v>
      </c>
      <c r="BG251" s="177">
        <v>0</v>
      </c>
    </row>
    <row r="252" spans="1:59" s="89" customFormat="1" ht="47.25" x14ac:dyDescent="0.25">
      <c r="A252" s="28" t="s">
        <v>84</v>
      </c>
      <c r="B252" s="90">
        <v>9</v>
      </c>
      <c r="C252" s="90">
        <v>1</v>
      </c>
      <c r="D252" s="28" t="s">
        <v>941</v>
      </c>
      <c r="E252" s="91" t="s">
        <v>74</v>
      </c>
      <c r="F252" s="90" t="s">
        <v>85</v>
      </c>
      <c r="G252" s="91" t="s">
        <v>67</v>
      </c>
      <c r="H252" s="28">
        <v>21501</v>
      </c>
      <c r="I252" s="28" t="s">
        <v>939</v>
      </c>
      <c r="J252" s="28">
        <v>23310000</v>
      </c>
      <c r="K252" s="90" t="s">
        <v>942</v>
      </c>
      <c r="L252" s="92" t="s">
        <v>901</v>
      </c>
      <c r="M252" s="28" t="s">
        <v>77</v>
      </c>
      <c r="N252" s="93" t="s">
        <v>943</v>
      </c>
      <c r="O252" s="93" t="s">
        <v>85</v>
      </c>
      <c r="P252" s="160" t="s">
        <v>145</v>
      </c>
      <c r="Q252" s="160">
        <v>10</v>
      </c>
      <c r="R252" s="160">
        <v>10</v>
      </c>
      <c r="S252" s="160">
        <v>10</v>
      </c>
      <c r="T252" s="160">
        <v>10</v>
      </c>
      <c r="U252" s="166" t="s">
        <v>80</v>
      </c>
      <c r="V252" s="160" t="s">
        <v>74</v>
      </c>
      <c r="W252" s="177">
        <v>545.4</v>
      </c>
      <c r="X252" s="177">
        <v>53347.28</v>
      </c>
      <c r="Y252" s="177">
        <v>0</v>
      </c>
      <c r="Z252" s="177">
        <v>85237.25</v>
      </c>
      <c r="AA252" s="179">
        <v>77300</v>
      </c>
      <c r="AB252" s="76" t="s">
        <v>903</v>
      </c>
      <c r="AC252" s="179">
        <v>8500</v>
      </c>
      <c r="AD252" s="76" t="s">
        <v>904</v>
      </c>
      <c r="AE252" s="179">
        <v>0</v>
      </c>
      <c r="AF252" s="183">
        <v>0</v>
      </c>
      <c r="AG252" s="77" t="s">
        <v>69</v>
      </c>
      <c r="AH252" s="183">
        <v>8500</v>
      </c>
      <c r="AI252" s="77" t="s">
        <v>904</v>
      </c>
      <c r="AJ252" s="183">
        <v>0</v>
      </c>
      <c r="AK252" s="187">
        <v>0</v>
      </c>
      <c r="AL252" s="78" t="s">
        <v>69</v>
      </c>
      <c r="AM252" s="187">
        <v>8500</v>
      </c>
      <c r="AN252" s="78" t="s">
        <v>904</v>
      </c>
      <c r="AO252" s="187">
        <v>0</v>
      </c>
      <c r="AP252" s="191">
        <v>0</v>
      </c>
      <c r="AQ252" s="94" t="s">
        <v>69</v>
      </c>
      <c r="AR252" s="191">
        <v>8500</v>
      </c>
      <c r="AS252" s="108" t="s">
        <v>904</v>
      </c>
      <c r="AT252" s="192">
        <v>0</v>
      </c>
      <c r="AU252" s="193">
        <v>0</v>
      </c>
      <c r="AV252" s="109" t="s">
        <v>69</v>
      </c>
      <c r="AW252" s="193">
        <v>0</v>
      </c>
      <c r="AX252" s="109" t="s">
        <v>69</v>
      </c>
      <c r="AY252" s="177">
        <f t="shared" si="14"/>
        <v>77845.399999999994</v>
      </c>
      <c r="AZ252" s="177">
        <f t="shared" si="15"/>
        <v>172584.53</v>
      </c>
      <c r="BA252" s="93" t="s">
        <v>74</v>
      </c>
      <c r="BB252" s="177">
        <v>0</v>
      </c>
      <c r="BC252" s="177">
        <v>0</v>
      </c>
      <c r="BD252" s="177">
        <v>0</v>
      </c>
      <c r="BE252" s="177">
        <v>0</v>
      </c>
      <c r="BF252" s="177">
        <v>0</v>
      </c>
      <c r="BG252" s="177">
        <v>0</v>
      </c>
    </row>
    <row r="253" spans="1:59" s="89" customFormat="1" ht="47.25" x14ac:dyDescent="0.25">
      <c r="A253" s="28" t="s">
        <v>84</v>
      </c>
      <c r="B253" s="90">
        <v>9</v>
      </c>
      <c r="C253" s="90">
        <v>1</v>
      </c>
      <c r="D253" s="28" t="s">
        <v>941</v>
      </c>
      <c r="E253" s="91" t="s">
        <v>74</v>
      </c>
      <c r="F253" s="90" t="s">
        <v>85</v>
      </c>
      <c r="G253" s="91" t="s">
        <v>67</v>
      </c>
      <c r="H253" s="28">
        <v>21501</v>
      </c>
      <c r="I253" s="28" t="s">
        <v>939</v>
      </c>
      <c r="J253" s="28">
        <v>23310000</v>
      </c>
      <c r="K253" s="90" t="s">
        <v>944</v>
      </c>
      <c r="L253" s="92" t="s">
        <v>906</v>
      </c>
      <c r="M253" s="28" t="s">
        <v>70</v>
      </c>
      <c r="N253" s="93" t="s">
        <v>945</v>
      </c>
      <c r="O253" s="93" t="s">
        <v>85</v>
      </c>
      <c r="P253" s="160" t="s">
        <v>145</v>
      </c>
      <c r="Q253" s="160">
        <v>10</v>
      </c>
      <c r="R253" s="160">
        <v>10</v>
      </c>
      <c r="S253" s="160">
        <v>10</v>
      </c>
      <c r="T253" s="160">
        <v>10</v>
      </c>
      <c r="U253" s="166" t="s">
        <v>80</v>
      </c>
      <c r="V253" s="160" t="s">
        <v>74</v>
      </c>
      <c r="W253" s="177">
        <v>5453.95</v>
      </c>
      <c r="X253" s="177">
        <v>104181.81</v>
      </c>
      <c r="Y253" s="177">
        <v>0</v>
      </c>
      <c r="Z253" s="177">
        <v>82389.58</v>
      </c>
      <c r="AA253" s="179">
        <v>7700</v>
      </c>
      <c r="AB253" s="76" t="s">
        <v>903</v>
      </c>
      <c r="AC253" s="179">
        <v>8500</v>
      </c>
      <c r="AD253" s="76" t="s">
        <v>904</v>
      </c>
      <c r="AE253" s="179">
        <v>0</v>
      </c>
      <c r="AF253" s="183">
        <v>0</v>
      </c>
      <c r="AG253" s="77" t="s">
        <v>69</v>
      </c>
      <c r="AH253" s="183">
        <v>8500</v>
      </c>
      <c r="AI253" s="77" t="s">
        <v>904</v>
      </c>
      <c r="AJ253" s="183">
        <v>0</v>
      </c>
      <c r="AK253" s="187">
        <v>0</v>
      </c>
      <c r="AL253" s="78" t="s">
        <v>69</v>
      </c>
      <c r="AM253" s="187">
        <v>8500</v>
      </c>
      <c r="AN253" s="78" t="s">
        <v>904</v>
      </c>
      <c r="AO253" s="187">
        <v>0</v>
      </c>
      <c r="AP253" s="191">
        <v>0</v>
      </c>
      <c r="AQ253" s="94" t="s">
        <v>69</v>
      </c>
      <c r="AR253" s="191">
        <v>8500</v>
      </c>
      <c r="AS253" s="108" t="s">
        <v>904</v>
      </c>
      <c r="AT253" s="192">
        <v>0</v>
      </c>
      <c r="AU253" s="193">
        <v>0</v>
      </c>
      <c r="AV253" s="109" t="s">
        <v>69</v>
      </c>
      <c r="AW253" s="193">
        <v>0</v>
      </c>
      <c r="AX253" s="109" t="s">
        <v>69</v>
      </c>
      <c r="AY253" s="177">
        <f t="shared" si="14"/>
        <v>13153.95</v>
      </c>
      <c r="AZ253" s="177">
        <f t="shared" si="15"/>
        <v>220571.39</v>
      </c>
      <c r="BA253" s="93" t="s">
        <v>74</v>
      </c>
      <c r="BB253" s="177">
        <v>0</v>
      </c>
      <c r="BC253" s="177">
        <v>0</v>
      </c>
      <c r="BD253" s="177">
        <v>0</v>
      </c>
      <c r="BE253" s="177">
        <v>0</v>
      </c>
      <c r="BF253" s="177">
        <v>0</v>
      </c>
      <c r="BG253" s="177">
        <v>0</v>
      </c>
    </row>
    <row r="254" spans="1:59" s="89" customFormat="1" ht="126" x14ac:dyDescent="0.25">
      <c r="A254" s="28" t="s">
        <v>84</v>
      </c>
      <c r="B254" s="90">
        <v>9</v>
      </c>
      <c r="C254" s="90">
        <v>1</v>
      </c>
      <c r="D254" s="28" t="s">
        <v>946</v>
      </c>
      <c r="E254" s="91" t="s">
        <v>145</v>
      </c>
      <c r="F254" s="90" t="s">
        <v>66</v>
      </c>
      <c r="G254" s="91" t="s">
        <v>67</v>
      </c>
      <c r="H254" s="28">
        <v>21502</v>
      </c>
      <c r="I254" s="28" t="s">
        <v>542</v>
      </c>
      <c r="J254" s="28" t="s">
        <v>69</v>
      </c>
      <c r="K254" s="90" t="s">
        <v>69</v>
      </c>
      <c r="L254" s="92" t="s">
        <v>69</v>
      </c>
      <c r="M254" s="28" t="s">
        <v>70</v>
      </c>
      <c r="N254" s="93" t="s">
        <v>947</v>
      </c>
      <c r="O254" s="93" t="s">
        <v>66</v>
      </c>
      <c r="P254" s="160" t="s">
        <v>145</v>
      </c>
      <c r="Q254" s="160">
        <v>8</v>
      </c>
      <c r="R254" s="160">
        <v>8</v>
      </c>
      <c r="S254" s="160">
        <v>8</v>
      </c>
      <c r="T254" s="160">
        <v>8</v>
      </c>
      <c r="U254" s="166" t="s">
        <v>80</v>
      </c>
      <c r="V254" s="160" t="s">
        <v>74</v>
      </c>
      <c r="W254" s="177">
        <v>0</v>
      </c>
      <c r="X254" s="177">
        <v>96155.63</v>
      </c>
      <c r="Y254" s="177">
        <v>0</v>
      </c>
      <c r="Z254" s="177">
        <v>6477.95</v>
      </c>
      <c r="AA254" s="179">
        <v>0</v>
      </c>
      <c r="AB254" s="76" t="s">
        <v>69</v>
      </c>
      <c r="AC254" s="179">
        <v>4900</v>
      </c>
      <c r="AD254" s="76" t="s">
        <v>948</v>
      </c>
      <c r="AE254" s="179">
        <v>0</v>
      </c>
      <c r="AF254" s="183">
        <v>0</v>
      </c>
      <c r="AG254" s="77" t="s">
        <v>69</v>
      </c>
      <c r="AH254" s="183">
        <v>7500</v>
      </c>
      <c r="AI254" s="77" t="s">
        <v>949</v>
      </c>
      <c r="AJ254" s="183">
        <v>0</v>
      </c>
      <c r="AK254" s="187">
        <v>0</v>
      </c>
      <c r="AL254" s="78" t="s">
        <v>69</v>
      </c>
      <c r="AM254" s="187">
        <v>3000</v>
      </c>
      <c r="AN254" s="78" t="s">
        <v>898</v>
      </c>
      <c r="AO254" s="187">
        <v>0</v>
      </c>
      <c r="AP254" s="191">
        <v>0</v>
      </c>
      <c r="AQ254" s="94" t="s">
        <v>69</v>
      </c>
      <c r="AR254" s="191">
        <v>3000</v>
      </c>
      <c r="AS254" s="108" t="s">
        <v>898</v>
      </c>
      <c r="AT254" s="192">
        <v>0</v>
      </c>
      <c r="AU254" s="193">
        <v>0</v>
      </c>
      <c r="AV254" s="109" t="s">
        <v>69</v>
      </c>
      <c r="AW254" s="193">
        <v>0</v>
      </c>
      <c r="AX254" s="109" t="s">
        <v>69</v>
      </c>
      <c r="AY254" s="177">
        <f t="shared" si="14"/>
        <v>0</v>
      </c>
      <c r="AZ254" s="177">
        <f t="shared" si="15"/>
        <v>121033.58</v>
      </c>
      <c r="BA254" s="93" t="s">
        <v>74</v>
      </c>
      <c r="BB254" s="177">
        <v>0</v>
      </c>
      <c r="BC254" s="177">
        <v>0</v>
      </c>
      <c r="BD254" s="177">
        <v>0</v>
      </c>
      <c r="BE254" s="177">
        <v>0</v>
      </c>
      <c r="BF254" s="177">
        <v>0</v>
      </c>
      <c r="BG254" s="177">
        <v>0</v>
      </c>
    </row>
    <row r="255" spans="1:59" s="89" customFormat="1" ht="47.25" x14ac:dyDescent="0.25">
      <c r="A255" s="28" t="s">
        <v>84</v>
      </c>
      <c r="B255" s="90">
        <v>9</v>
      </c>
      <c r="C255" s="90">
        <v>1</v>
      </c>
      <c r="D255" s="28" t="s">
        <v>950</v>
      </c>
      <c r="E255" s="91" t="s">
        <v>74</v>
      </c>
      <c r="F255" s="90" t="s">
        <v>85</v>
      </c>
      <c r="G255" s="91" t="s">
        <v>67</v>
      </c>
      <c r="H255" s="28">
        <v>21502</v>
      </c>
      <c r="I255" s="28" t="s">
        <v>542</v>
      </c>
      <c r="J255" s="28" t="s">
        <v>69</v>
      </c>
      <c r="K255" s="90" t="s">
        <v>69</v>
      </c>
      <c r="L255" s="92" t="s">
        <v>69</v>
      </c>
      <c r="M255" s="28" t="s">
        <v>77</v>
      </c>
      <c r="N255" s="93" t="s">
        <v>951</v>
      </c>
      <c r="O255" s="93" t="s">
        <v>85</v>
      </c>
      <c r="P255" s="160" t="s">
        <v>145</v>
      </c>
      <c r="Q255" s="160">
        <v>10</v>
      </c>
      <c r="R255" s="160">
        <v>10</v>
      </c>
      <c r="S255" s="160">
        <v>10</v>
      </c>
      <c r="T255" s="160">
        <v>10</v>
      </c>
      <c r="U255" s="166" t="s">
        <v>80</v>
      </c>
      <c r="V255" s="160" t="s">
        <v>74</v>
      </c>
      <c r="W255" s="177">
        <v>0</v>
      </c>
      <c r="X255" s="177">
        <v>143686.88</v>
      </c>
      <c r="Y255" s="177">
        <v>0</v>
      </c>
      <c r="Z255" s="177">
        <v>18649.59</v>
      </c>
      <c r="AA255" s="179">
        <v>0</v>
      </c>
      <c r="AB255" s="76" t="s">
        <v>69</v>
      </c>
      <c r="AC255" s="179">
        <v>8500</v>
      </c>
      <c r="AD255" s="76" t="s">
        <v>904</v>
      </c>
      <c r="AE255" s="179">
        <v>0</v>
      </c>
      <c r="AF255" s="183">
        <v>0</v>
      </c>
      <c r="AG255" s="77" t="s">
        <v>69</v>
      </c>
      <c r="AH255" s="183">
        <v>8500</v>
      </c>
      <c r="AI255" s="77" t="s">
        <v>904</v>
      </c>
      <c r="AJ255" s="183">
        <v>0</v>
      </c>
      <c r="AK255" s="187">
        <v>0</v>
      </c>
      <c r="AL255" s="78" t="s">
        <v>69</v>
      </c>
      <c r="AM255" s="187">
        <v>8500</v>
      </c>
      <c r="AN255" s="78" t="s">
        <v>904</v>
      </c>
      <c r="AO255" s="187">
        <v>0</v>
      </c>
      <c r="AP255" s="191">
        <v>0</v>
      </c>
      <c r="AQ255" s="94" t="s">
        <v>69</v>
      </c>
      <c r="AR255" s="191">
        <v>8500</v>
      </c>
      <c r="AS255" s="108" t="s">
        <v>904</v>
      </c>
      <c r="AT255" s="192">
        <v>0</v>
      </c>
      <c r="AU255" s="193">
        <v>0</v>
      </c>
      <c r="AV255" s="109" t="s">
        <v>69</v>
      </c>
      <c r="AW255" s="193">
        <v>0</v>
      </c>
      <c r="AX255" s="109" t="s">
        <v>69</v>
      </c>
      <c r="AY255" s="177">
        <f t="shared" si="14"/>
        <v>0</v>
      </c>
      <c r="AZ255" s="177">
        <f t="shared" si="15"/>
        <v>196336.47</v>
      </c>
      <c r="BA255" s="93" t="s">
        <v>74</v>
      </c>
      <c r="BB255" s="177">
        <v>0</v>
      </c>
      <c r="BC255" s="177">
        <v>0</v>
      </c>
      <c r="BD255" s="177">
        <v>0</v>
      </c>
      <c r="BE255" s="177">
        <v>0</v>
      </c>
      <c r="BF255" s="177">
        <v>0</v>
      </c>
      <c r="BG255" s="177">
        <v>0</v>
      </c>
    </row>
    <row r="256" spans="1:59" s="89" customFormat="1" ht="47.25" x14ac:dyDescent="0.25">
      <c r="A256" s="28" t="s">
        <v>84</v>
      </c>
      <c r="B256" s="90">
        <v>9</v>
      </c>
      <c r="C256" s="90">
        <v>1</v>
      </c>
      <c r="D256" s="28" t="s">
        <v>950</v>
      </c>
      <c r="E256" s="91" t="s">
        <v>74</v>
      </c>
      <c r="F256" s="90" t="s">
        <v>85</v>
      </c>
      <c r="G256" s="91" t="s">
        <v>67</v>
      </c>
      <c r="H256" s="28">
        <v>21502</v>
      </c>
      <c r="I256" s="28" t="s">
        <v>542</v>
      </c>
      <c r="J256" s="28" t="s">
        <v>69</v>
      </c>
      <c r="K256" s="90" t="s">
        <v>69</v>
      </c>
      <c r="L256" s="92" t="s">
        <v>69</v>
      </c>
      <c r="M256" s="28" t="s">
        <v>70</v>
      </c>
      <c r="N256" s="93" t="s">
        <v>952</v>
      </c>
      <c r="O256" s="93" t="s">
        <v>85</v>
      </c>
      <c r="P256" s="160" t="s">
        <v>145</v>
      </c>
      <c r="Q256" s="160">
        <v>10</v>
      </c>
      <c r="R256" s="160">
        <v>10</v>
      </c>
      <c r="S256" s="160">
        <v>10</v>
      </c>
      <c r="T256" s="160">
        <v>10</v>
      </c>
      <c r="U256" s="166" t="s">
        <v>80</v>
      </c>
      <c r="V256" s="160" t="s">
        <v>74</v>
      </c>
      <c r="W256" s="177">
        <v>0</v>
      </c>
      <c r="X256" s="177">
        <v>13958.7</v>
      </c>
      <c r="Y256" s="177">
        <v>0</v>
      </c>
      <c r="Z256" s="177">
        <v>7000</v>
      </c>
      <c r="AA256" s="179">
        <v>0</v>
      </c>
      <c r="AB256" s="76" t="s">
        <v>69</v>
      </c>
      <c r="AC256" s="179">
        <v>8500</v>
      </c>
      <c r="AD256" s="76" t="s">
        <v>904</v>
      </c>
      <c r="AE256" s="179">
        <v>0</v>
      </c>
      <c r="AF256" s="183">
        <v>0</v>
      </c>
      <c r="AG256" s="77" t="s">
        <v>69</v>
      </c>
      <c r="AH256" s="183">
        <v>8500</v>
      </c>
      <c r="AI256" s="77" t="s">
        <v>904</v>
      </c>
      <c r="AJ256" s="183">
        <v>0</v>
      </c>
      <c r="AK256" s="187">
        <v>0</v>
      </c>
      <c r="AL256" s="78" t="s">
        <v>69</v>
      </c>
      <c r="AM256" s="187">
        <v>8500</v>
      </c>
      <c r="AN256" s="78" t="s">
        <v>904</v>
      </c>
      <c r="AO256" s="187">
        <v>0</v>
      </c>
      <c r="AP256" s="191">
        <v>0</v>
      </c>
      <c r="AQ256" s="94" t="s">
        <v>69</v>
      </c>
      <c r="AR256" s="191">
        <v>8500</v>
      </c>
      <c r="AS256" s="108" t="s">
        <v>904</v>
      </c>
      <c r="AT256" s="192">
        <v>0</v>
      </c>
      <c r="AU256" s="193">
        <v>0</v>
      </c>
      <c r="AV256" s="109" t="s">
        <v>69</v>
      </c>
      <c r="AW256" s="193">
        <v>0</v>
      </c>
      <c r="AX256" s="109" t="s">
        <v>69</v>
      </c>
      <c r="AY256" s="177">
        <f t="shared" si="14"/>
        <v>0</v>
      </c>
      <c r="AZ256" s="177">
        <f t="shared" si="15"/>
        <v>54958.7</v>
      </c>
      <c r="BA256" s="93" t="s">
        <v>74</v>
      </c>
      <c r="BB256" s="177">
        <v>0</v>
      </c>
      <c r="BC256" s="177">
        <v>0</v>
      </c>
      <c r="BD256" s="177">
        <v>0</v>
      </c>
      <c r="BE256" s="177">
        <v>0</v>
      </c>
      <c r="BF256" s="177">
        <v>0</v>
      </c>
      <c r="BG256" s="177">
        <v>0</v>
      </c>
    </row>
    <row r="257" spans="1:59" s="89" customFormat="1" ht="31.5" x14ac:dyDescent="0.25">
      <c r="A257" s="28" t="s">
        <v>84</v>
      </c>
      <c r="B257" s="90">
        <v>9</v>
      </c>
      <c r="C257" s="90">
        <v>1</v>
      </c>
      <c r="D257" s="28" t="s">
        <v>953</v>
      </c>
      <c r="E257" s="91" t="s">
        <v>145</v>
      </c>
      <c r="F257" s="90" t="s">
        <v>85</v>
      </c>
      <c r="G257" s="91" t="s">
        <v>67</v>
      </c>
      <c r="H257" s="28">
        <v>21503</v>
      </c>
      <c r="I257" s="28" t="s">
        <v>455</v>
      </c>
      <c r="J257" s="28" t="s">
        <v>69</v>
      </c>
      <c r="K257" s="90" t="s">
        <v>69</v>
      </c>
      <c r="L257" s="92" t="s">
        <v>69</v>
      </c>
      <c r="M257" s="28" t="s">
        <v>77</v>
      </c>
      <c r="N257" s="93" t="s">
        <v>954</v>
      </c>
      <c r="O257" s="93" t="s">
        <v>86</v>
      </c>
      <c r="P257" s="160" t="s">
        <v>74</v>
      </c>
      <c r="Q257" s="160" t="s">
        <v>80</v>
      </c>
      <c r="R257" s="160" t="s">
        <v>80</v>
      </c>
      <c r="S257" s="160">
        <v>8</v>
      </c>
      <c r="T257" s="160">
        <v>8</v>
      </c>
      <c r="U257" s="166" t="s">
        <v>80</v>
      </c>
      <c r="V257" s="160" t="s">
        <v>74</v>
      </c>
      <c r="W257" s="177">
        <v>0</v>
      </c>
      <c r="X257" s="177">
        <v>0</v>
      </c>
      <c r="Y257" s="177">
        <v>0</v>
      </c>
      <c r="Z257" s="177">
        <v>0</v>
      </c>
      <c r="AA257" s="179">
        <v>0</v>
      </c>
      <c r="AB257" s="76" t="s">
        <v>69</v>
      </c>
      <c r="AC257" s="179">
        <v>0</v>
      </c>
      <c r="AD257" s="76" t="s">
        <v>69</v>
      </c>
      <c r="AE257" s="179">
        <v>0</v>
      </c>
      <c r="AF257" s="183">
        <v>0</v>
      </c>
      <c r="AG257" s="77" t="s">
        <v>69</v>
      </c>
      <c r="AH257" s="183">
        <v>0</v>
      </c>
      <c r="AI257" s="77" t="s">
        <v>69</v>
      </c>
      <c r="AJ257" s="183">
        <v>0</v>
      </c>
      <c r="AK257" s="187">
        <v>0</v>
      </c>
      <c r="AL257" s="78" t="s">
        <v>69</v>
      </c>
      <c r="AM257" s="187">
        <v>36600</v>
      </c>
      <c r="AN257" s="78" t="s">
        <v>955</v>
      </c>
      <c r="AO257" s="187">
        <v>0</v>
      </c>
      <c r="AP257" s="191">
        <v>0</v>
      </c>
      <c r="AQ257" s="94" t="s">
        <v>69</v>
      </c>
      <c r="AR257" s="191">
        <v>8500</v>
      </c>
      <c r="AS257" s="108" t="s">
        <v>904</v>
      </c>
      <c r="AT257" s="192">
        <v>0</v>
      </c>
      <c r="AU257" s="193">
        <v>0</v>
      </c>
      <c r="AV257" s="109" t="s">
        <v>69</v>
      </c>
      <c r="AW257" s="193">
        <v>0</v>
      </c>
      <c r="AX257" s="109" t="s">
        <v>69</v>
      </c>
      <c r="AY257" s="177">
        <f t="shared" si="14"/>
        <v>0</v>
      </c>
      <c r="AZ257" s="177">
        <f t="shared" si="15"/>
        <v>45100</v>
      </c>
      <c r="BA257" s="93" t="s">
        <v>74</v>
      </c>
      <c r="BB257" s="177">
        <v>0</v>
      </c>
      <c r="BC257" s="177">
        <v>0</v>
      </c>
      <c r="BD257" s="177">
        <v>0</v>
      </c>
      <c r="BE257" s="177">
        <v>0</v>
      </c>
      <c r="BF257" s="177">
        <v>0</v>
      </c>
      <c r="BG257" s="177">
        <v>0</v>
      </c>
    </row>
    <row r="258" spans="1:59" s="89" customFormat="1" ht="31.5" x14ac:dyDescent="0.25">
      <c r="A258" s="28" t="s">
        <v>84</v>
      </c>
      <c r="B258" s="90">
        <v>9</v>
      </c>
      <c r="C258" s="90">
        <v>1</v>
      </c>
      <c r="D258" s="28" t="s">
        <v>953</v>
      </c>
      <c r="E258" s="91" t="s">
        <v>145</v>
      </c>
      <c r="F258" s="90" t="s">
        <v>85</v>
      </c>
      <c r="G258" s="91" t="s">
        <v>67</v>
      </c>
      <c r="H258" s="28">
        <v>21503</v>
      </c>
      <c r="I258" s="28" t="s">
        <v>455</v>
      </c>
      <c r="J258" s="28" t="s">
        <v>69</v>
      </c>
      <c r="K258" s="90" t="s">
        <v>69</v>
      </c>
      <c r="L258" s="92" t="s">
        <v>69</v>
      </c>
      <c r="M258" s="28" t="s">
        <v>70</v>
      </c>
      <c r="N258" s="93" t="s">
        <v>956</v>
      </c>
      <c r="O258" s="93" t="s">
        <v>91</v>
      </c>
      <c r="P258" s="160" t="s">
        <v>74</v>
      </c>
      <c r="Q258" s="160" t="s">
        <v>80</v>
      </c>
      <c r="R258" s="160" t="s">
        <v>80</v>
      </c>
      <c r="S258" s="160">
        <v>8</v>
      </c>
      <c r="T258" s="160">
        <v>8</v>
      </c>
      <c r="U258" s="166" t="s">
        <v>80</v>
      </c>
      <c r="V258" s="160" t="s">
        <v>74</v>
      </c>
      <c r="W258" s="177">
        <v>0</v>
      </c>
      <c r="X258" s="177">
        <v>0</v>
      </c>
      <c r="Y258" s="177">
        <v>0</v>
      </c>
      <c r="Z258" s="177">
        <v>0</v>
      </c>
      <c r="AA258" s="179">
        <v>0</v>
      </c>
      <c r="AB258" s="76" t="s">
        <v>69</v>
      </c>
      <c r="AC258" s="179">
        <v>0</v>
      </c>
      <c r="AD258" s="76" t="s">
        <v>69</v>
      </c>
      <c r="AE258" s="179">
        <v>0</v>
      </c>
      <c r="AF258" s="183">
        <v>0</v>
      </c>
      <c r="AG258" s="77" t="s">
        <v>69</v>
      </c>
      <c r="AH258" s="183">
        <v>0</v>
      </c>
      <c r="AI258" s="77" t="s">
        <v>69</v>
      </c>
      <c r="AJ258" s="183">
        <v>0</v>
      </c>
      <c r="AK258" s="187">
        <v>0</v>
      </c>
      <c r="AL258" s="78" t="s">
        <v>69</v>
      </c>
      <c r="AM258" s="187">
        <v>36600</v>
      </c>
      <c r="AN258" s="78" t="s">
        <v>955</v>
      </c>
      <c r="AO258" s="187">
        <v>0</v>
      </c>
      <c r="AP258" s="191">
        <v>0</v>
      </c>
      <c r="AQ258" s="94" t="s">
        <v>69</v>
      </c>
      <c r="AR258" s="191">
        <v>8500</v>
      </c>
      <c r="AS258" s="108" t="s">
        <v>904</v>
      </c>
      <c r="AT258" s="192">
        <v>0</v>
      </c>
      <c r="AU258" s="193">
        <v>0</v>
      </c>
      <c r="AV258" s="109" t="s">
        <v>69</v>
      </c>
      <c r="AW258" s="193">
        <v>0</v>
      </c>
      <c r="AX258" s="109" t="s">
        <v>69</v>
      </c>
      <c r="AY258" s="177">
        <f t="shared" si="14"/>
        <v>0</v>
      </c>
      <c r="AZ258" s="177">
        <f t="shared" si="15"/>
        <v>45100</v>
      </c>
      <c r="BA258" s="93" t="s">
        <v>74</v>
      </c>
      <c r="BB258" s="177">
        <v>0</v>
      </c>
      <c r="BC258" s="177">
        <v>0</v>
      </c>
      <c r="BD258" s="177">
        <v>0</v>
      </c>
      <c r="BE258" s="177">
        <v>0</v>
      </c>
      <c r="BF258" s="177">
        <v>0</v>
      </c>
      <c r="BG258" s="177">
        <v>0</v>
      </c>
    </row>
    <row r="259" spans="1:59" s="89" customFormat="1" ht="78.75" x14ac:dyDescent="0.25">
      <c r="A259" s="28" t="s">
        <v>84</v>
      </c>
      <c r="B259" s="90">
        <v>9</v>
      </c>
      <c r="C259" s="90">
        <v>1</v>
      </c>
      <c r="D259" s="28" t="s">
        <v>957</v>
      </c>
      <c r="E259" s="91" t="s">
        <v>145</v>
      </c>
      <c r="F259" s="90" t="s">
        <v>66</v>
      </c>
      <c r="G259" s="91" t="s">
        <v>67</v>
      </c>
      <c r="H259" s="28">
        <v>21701</v>
      </c>
      <c r="I259" s="28" t="s">
        <v>958</v>
      </c>
      <c r="J259" s="28" t="s">
        <v>69</v>
      </c>
      <c r="K259" s="90" t="s">
        <v>69</v>
      </c>
      <c r="L259" s="92" t="s">
        <v>69</v>
      </c>
      <c r="M259" s="28" t="s">
        <v>70</v>
      </c>
      <c r="N259" s="93" t="s">
        <v>959</v>
      </c>
      <c r="O259" s="93" t="s">
        <v>66</v>
      </c>
      <c r="P259" s="160" t="s">
        <v>145</v>
      </c>
      <c r="Q259" s="160">
        <v>8</v>
      </c>
      <c r="R259" s="160">
        <v>8</v>
      </c>
      <c r="S259" s="160">
        <v>8</v>
      </c>
      <c r="T259" s="160">
        <v>8</v>
      </c>
      <c r="U259" s="166" t="s">
        <v>80</v>
      </c>
      <c r="V259" s="160" t="s">
        <v>74</v>
      </c>
      <c r="W259" s="177">
        <v>0</v>
      </c>
      <c r="X259" s="177">
        <v>129745.02</v>
      </c>
      <c r="Y259" s="177">
        <v>0</v>
      </c>
      <c r="Z259" s="177">
        <v>5000</v>
      </c>
      <c r="AA259" s="179">
        <v>0</v>
      </c>
      <c r="AB259" s="76" t="s">
        <v>69</v>
      </c>
      <c r="AC259" s="179">
        <v>11000</v>
      </c>
      <c r="AD259" s="76" t="s">
        <v>960</v>
      </c>
      <c r="AE259" s="179">
        <v>0</v>
      </c>
      <c r="AF259" s="183">
        <v>0</v>
      </c>
      <c r="AG259" s="77" t="s">
        <v>69</v>
      </c>
      <c r="AH259" s="183">
        <v>11000</v>
      </c>
      <c r="AI259" s="77" t="s">
        <v>960</v>
      </c>
      <c r="AJ259" s="183">
        <v>0</v>
      </c>
      <c r="AK259" s="187">
        <v>0</v>
      </c>
      <c r="AL259" s="78" t="s">
        <v>69</v>
      </c>
      <c r="AM259" s="187">
        <v>5000</v>
      </c>
      <c r="AN259" s="78" t="s">
        <v>898</v>
      </c>
      <c r="AO259" s="187">
        <v>0</v>
      </c>
      <c r="AP259" s="191">
        <v>0</v>
      </c>
      <c r="AQ259" s="94" t="s">
        <v>69</v>
      </c>
      <c r="AR259" s="191">
        <v>5000</v>
      </c>
      <c r="AS259" s="108" t="s">
        <v>898</v>
      </c>
      <c r="AT259" s="192">
        <v>0</v>
      </c>
      <c r="AU259" s="193">
        <v>0</v>
      </c>
      <c r="AV259" s="109" t="s">
        <v>69</v>
      </c>
      <c r="AW259" s="193">
        <v>0</v>
      </c>
      <c r="AX259" s="109" t="s">
        <v>69</v>
      </c>
      <c r="AY259" s="177">
        <f t="shared" si="14"/>
        <v>0</v>
      </c>
      <c r="AZ259" s="177">
        <f t="shared" si="15"/>
        <v>166745.02000000002</v>
      </c>
      <c r="BA259" s="93" t="s">
        <v>74</v>
      </c>
      <c r="BB259" s="177">
        <v>0</v>
      </c>
      <c r="BC259" s="177">
        <v>0</v>
      </c>
      <c r="BD259" s="177">
        <v>0</v>
      </c>
      <c r="BE259" s="177">
        <v>0</v>
      </c>
      <c r="BF259" s="177">
        <v>0</v>
      </c>
      <c r="BG259" s="177">
        <v>0</v>
      </c>
    </row>
    <row r="260" spans="1:59" s="89" customFormat="1" ht="47.25" x14ac:dyDescent="0.25">
      <c r="A260" s="28" t="s">
        <v>84</v>
      </c>
      <c r="B260" s="90">
        <v>9</v>
      </c>
      <c r="C260" s="90">
        <v>1</v>
      </c>
      <c r="D260" s="28" t="s">
        <v>961</v>
      </c>
      <c r="E260" s="91" t="s">
        <v>74</v>
      </c>
      <c r="F260" s="90" t="s">
        <v>85</v>
      </c>
      <c r="G260" s="91" t="s">
        <v>67</v>
      </c>
      <c r="H260" s="28">
        <v>21701</v>
      </c>
      <c r="I260" s="28" t="s">
        <v>958</v>
      </c>
      <c r="J260" s="28">
        <v>23310000</v>
      </c>
      <c r="K260" s="90" t="s">
        <v>962</v>
      </c>
      <c r="L260" s="92" t="s">
        <v>901</v>
      </c>
      <c r="M260" s="28" t="s">
        <v>77</v>
      </c>
      <c r="N260" s="93" t="s">
        <v>963</v>
      </c>
      <c r="O260" s="93" t="s">
        <v>85</v>
      </c>
      <c r="P260" s="160" t="s">
        <v>145</v>
      </c>
      <c r="Q260" s="160">
        <v>10</v>
      </c>
      <c r="R260" s="160">
        <v>10</v>
      </c>
      <c r="S260" s="160">
        <v>10</v>
      </c>
      <c r="T260" s="160">
        <v>10</v>
      </c>
      <c r="U260" s="166" t="s">
        <v>80</v>
      </c>
      <c r="V260" s="160" t="s">
        <v>74</v>
      </c>
      <c r="W260" s="177">
        <v>0</v>
      </c>
      <c r="X260" s="177">
        <v>123612.14</v>
      </c>
      <c r="Y260" s="177">
        <v>0</v>
      </c>
      <c r="Z260" s="177">
        <v>33662.240000000005</v>
      </c>
      <c r="AA260" s="179">
        <v>196900</v>
      </c>
      <c r="AB260" s="76" t="s">
        <v>903</v>
      </c>
      <c r="AC260" s="179">
        <v>13000</v>
      </c>
      <c r="AD260" s="76" t="s">
        <v>904</v>
      </c>
      <c r="AE260" s="179">
        <v>0</v>
      </c>
      <c r="AF260" s="183">
        <v>0</v>
      </c>
      <c r="AG260" s="77" t="s">
        <v>69</v>
      </c>
      <c r="AH260" s="183">
        <v>13000</v>
      </c>
      <c r="AI260" s="77" t="s">
        <v>904</v>
      </c>
      <c r="AJ260" s="183">
        <v>0</v>
      </c>
      <c r="AK260" s="187">
        <v>0</v>
      </c>
      <c r="AL260" s="78" t="s">
        <v>69</v>
      </c>
      <c r="AM260" s="187">
        <v>13000</v>
      </c>
      <c r="AN260" s="78" t="s">
        <v>904</v>
      </c>
      <c r="AO260" s="187">
        <v>0</v>
      </c>
      <c r="AP260" s="191">
        <v>0</v>
      </c>
      <c r="AQ260" s="94" t="s">
        <v>69</v>
      </c>
      <c r="AR260" s="191">
        <v>13000</v>
      </c>
      <c r="AS260" s="108" t="s">
        <v>904</v>
      </c>
      <c r="AT260" s="192">
        <v>0</v>
      </c>
      <c r="AU260" s="193">
        <v>0</v>
      </c>
      <c r="AV260" s="109" t="s">
        <v>69</v>
      </c>
      <c r="AW260" s="193">
        <v>0</v>
      </c>
      <c r="AX260" s="109" t="s">
        <v>69</v>
      </c>
      <c r="AY260" s="177">
        <f t="shared" si="14"/>
        <v>196900</v>
      </c>
      <c r="AZ260" s="177">
        <f t="shared" si="15"/>
        <v>209274.38</v>
      </c>
      <c r="BA260" s="93" t="s">
        <v>74</v>
      </c>
      <c r="BB260" s="177">
        <v>0</v>
      </c>
      <c r="BC260" s="177">
        <v>0</v>
      </c>
      <c r="BD260" s="177">
        <v>0</v>
      </c>
      <c r="BE260" s="177">
        <v>0</v>
      </c>
      <c r="BF260" s="177">
        <v>0</v>
      </c>
      <c r="BG260" s="177">
        <v>0</v>
      </c>
    </row>
    <row r="261" spans="1:59" s="89" customFormat="1" ht="47.25" x14ac:dyDescent="0.25">
      <c r="A261" s="28" t="s">
        <v>84</v>
      </c>
      <c r="B261" s="90">
        <v>9</v>
      </c>
      <c r="C261" s="90">
        <v>1</v>
      </c>
      <c r="D261" s="28" t="s">
        <v>961</v>
      </c>
      <c r="E261" s="91" t="s">
        <v>74</v>
      </c>
      <c r="F261" s="90" t="s">
        <v>85</v>
      </c>
      <c r="G261" s="91" t="s">
        <v>67</v>
      </c>
      <c r="H261" s="28">
        <v>21701</v>
      </c>
      <c r="I261" s="28" t="s">
        <v>958</v>
      </c>
      <c r="J261" s="28">
        <v>23310000</v>
      </c>
      <c r="K261" s="90" t="s">
        <v>964</v>
      </c>
      <c r="L261" s="92" t="s">
        <v>906</v>
      </c>
      <c r="M261" s="28" t="s">
        <v>70</v>
      </c>
      <c r="N261" s="93" t="s">
        <v>965</v>
      </c>
      <c r="O261" s="93" t="s">
        <v>85</v>
      </c>
      <c r="P261" s="160" t="s">
        <v>145</v>
      </c>
      <c r="Q261" s="160">
        <v>10</v>
      </c>
      <c r="R261" s="160">
        <v>10</v>
      </c>
      <c r="S261" s="160">
        <v>10</v>
      </c>
      <c r="T261" s="160">
        <v>10</v>
      </c>
      <c r="U261" s="166" t="s">
        <v>80</v>
      </c>
      <c r="V261" s="160" t="s">
        <v>74</v>
      </c>
      <c r="W261" s="177">
        <v>0</v>
      </c>
      <c r="X261" s="177">
        <v>122019.67</v>
      </c>
      <c r="Y261" s="177">
        <v>0</v>
      </c>
      <c r="Z261" s="177">
        <v>23323.21</v>
      </c>
      <c r="AA261" s="179">
        <v>19700</v>
      </c>
      <c r="AB261" s="76" t="s">
        <v>903</v>
      </c>
      <c r="AC261" s="179">
        <v>13000</v>
      </c>
      <c r="AD261" s="76" t="s">
        <v>904</v>
      </c>
      <c r="AE261" s="179">
        <v>0</v>
      </c>
      <c r="AF261" s="183">
        <v>0</v>
      </c>
      <c r="AG261" s="77" t="s">
        <v>69</v>
      </c>
      <c r="AH261" s="183">
        <v>13000</v>
      </c>
      <c r="AI261" s="77" t="s">
        <v>904</v>
      </c>
      <c r="AJ261" s="183">
        <v>0</v>
      </c>
      <c r="AK261" s="187">
        <v>0</v>
      </c>
      <c r="AL261" s="78" t="s">
        <v>69</v>
      </c>
      <c r="AM261" s="187">
        <v>13000</v>
      </c>
      <c r="AN261" s="78" t="s">
        <v>904</v>
      </c>
      <c r="AO261" s="187">
        <v>0</v>
      </c>
      <c r="AP261" s="191">
        <v>0</v>
      </c>
      <c r="AQ261" s="94" t="s">
        <v>69</v>
      </c>
      <c r="AR261" s="191">
        <v>13000</v>
      </c>
      <c r="AS261" s="108" t="s">
        <v>904</v>
      </c>
      <c r="AT261" s="192">
        <v>0</v>
      </c>
      <c r="AU261" s="193">
        <v>0</v>
      </c>
      <c r="AV261" s="109" t="s">
        <v>69</v>
      </c>
      <c r="AW261" s="193">
        <v>0</v>
      </c>
      <c r="AX261" s="109" t="s">
        <v>69</v>
      </c>
      <c r="AY261" s="177">
        <f t="shared" si="14"/>
        <v>19700</v>
      </c>
      <c r="AZ261" s="177">
        <f t="shared" si="15"/>
        <v>197342.88</v>
      </c>
      <c r="BA261" s="93" t="s">
        <v>74</v>
      </c>
      <c r="BB261" s="177">
        <v>0</v>
      </c>
      <c r="BC261" s="177">
        <v>0</v>
      </c>
      <c r="BD261" s="177">
        <v>0</v>
      </c>
      <c r="BE261" s="177">
        <v>0</v>
      </c>
      <c r="BF261" s="177">
        <v>0</v>
      </c>
      <c r="BG261" s="177">
        <v>0</v>
      </c>
    </row>
    <row r="262" spans="1:59" s="89" customFormat="1" ht="47.25" x14ac:dyDescent="0.25">
      <c r="A262" s="28" t="s">
        <v>84</v>
      </c>
      <c r="B262" s="90">
        <v>9</v>
      </c>
      <c r="C262" s="90">
        <v>1</v>
      </c>
      <c r="D262" s="28" t="s">
        <v>970</v>
      </c>
      <c r="E262" s="91" t="s">
        <v>74</v>
      </c>
      <c r="F262" s="90" t="s">
        <v>971</v>
      </c>
      <c r="G262" s="91" t="s">
        <v>67</v>
      </c>
      <c r="H262" s="28">
        <v>21701</v>
      </c>
      <c r="I262" s="28" t="s">
        <v>958</v>
      </c>
      <c r="J262" s="28">
        <v>23310000</v>
      </c>
      <c r="K262" s="90" t="s">
        <v>972</v>
      </c>
      <c r="L262" s="92" t="s">
        <v>973</v>
      </c>
      <c r="M262" s="28" t="s">
        <v>77</v>
      </c>
      <c r="N262" s="93" t="s">
        <v>974</v>
      </c>
      <c r="O262" s="93" t="s">
        <v>971</v>
      </c>
      <c r="P262" s="160" t="s">
        <v>145</v>
      </c>
      <c r="Q262" s="160">
        <v>10</v>
      </c>
      <c r="R262" s="160">
        <v>10</v>
      </c>
      <c r="S262" s="160">
        <v>10</v>
      </c>
      <c r="T262" s="160">
        <v>10</v>
      </c>
      <c r="U262" s="166" t="s">
        <v>80</v>
      </c>
      <c r="V262" s="160" t="s">
        <v>74</v>
      </c>
      <c r="W262" s="177">
        <v>272.7</v>
      </c>
      <c r="X262" s="177">
        <v>3932.85</v>
      </c>
      <c r="Y262" s="177">
        <v>0</v>
      </c>
      <c r="Z262" s="177">
        <v>22000</v>
      </c>
      <c r="AA262" s="179">
        <v>61000</v>
      </c>
      <c r="AB262" s="76" t="s">
        <v>903</v>
      </c>
      <c r="AC262" s="179">
        <v>1800</v>
      </c>
      <c r="AD262" s="76" t="s">
        <v>904</v>
      </c>
      <c r="AE262" s="179">
        <v>0</v>
      </c>
      <c r="AF262" s="183">
        <v>0</v>
      </c>
      <c r="AG262" s="77" t="s">
        <v>69</v>
      </c>
      <c r="AH262" s="183">
        <v>1800</v>
      </c>
      <c r="AI262" s="77" t="s">
        <v>904</v>
      </c>
      <c r="AJ262" s="183">
        <v>0</v>
      </c>
      <c r="AK262" s="187">
        <v>0</v>
      </c>
      <c r="AL262" s="78" t="s">
        <v>69</v>
      </c>
      <c r="AM262" s="187">
        <v>1800</v>
      </c>
      <c r="AN262" s="78" t="s">
        <v>904</v>
      </c>
      <c r="AO262" s="187">
        <v>0</v>
      </c>
      <c r="AP262" s="191">
        <v>0</v>
      </c>
      <c r="AQ262" s="94" t="s">
        <v>69</v>
      </c>
      <c r="AR262" s="191">
        <v>1800</v>
      </c>
      <c r="AS262" s="108" t="s">
        <v>904</v>
      </c>
      <c r="AT262" s="192">
        <v>0</v>
      </c>
      <c r="AU262" s="193">
        <v>0</v>
      </c>
      <c r="AV262" s="109" t="s">
        <v>69</v>
      </c>
      <c r="AW262" s="193">
        <v>0</v>
      </c>
      <c r="AX262" s="109" t="s">
        <v>69</v>
      </c>
      <c r="AY262" s="177">
        <f t="shared" si="14"/>
        <v>61272.7</v>
      </c>
      <c r="AZ262" s="177">
        <f t="shared" si="15"/>
        <v>33132.85</v>
      </c>
      <c r="BA262" s="93" t="s">
        <v>74</v>
      </c>
      <c r="BB262" s="177">
        <v>0</v>
      </c>
      <c r="BC262" s="177">
        <v>0</v>
      </c>
      <c r="BD262" s="177">
        <v>0</v>
      </c>
      <c r="BE262" s="177">
        <v>0</v>
      </c>
      <c r="BF262" s="177">
        <v>0</v>
      </c>
      <c r="BG262" s="177">
        <v>0</v>
      </c>
    </row>
    <row r="263" spans="1:59" s="89" customFormat="1" ht="47.25" x14ac:dyDescent="0.25">
      <c r="A263" s="28" t="s">
        <v>84</v>
      </c>
      <c r="B263" s="90">
        <v>9</v>
      </c>
      <c r="C263" s="90">
        <v>1</v>
      </c>
      <c r="D263" s="28" t="s">
        <v>970</v>
      </c>
      <c r="E263" s="91" t="s">
        <v>74</v>
      </c>
      <c r="F263" s="90" t="s">
        <v>971</v>
      </c>
      <c r="G263" s="91" t="s">
        <v>67</v>
      </c>
      <c r="H263" s="28">
        <v>21701</v>
      </c>
      <c r="I263" s="28" t="s">
        <v>958</v>
      </c>
      <c r="J263" s="28">
        <v>23310000</v>
      </c>
      <c r="K263" s="90" t="s">
        <v>975</v>
      </c>
      <c r="L263" s="92" t="s">
        <v>976</v>
      </c>
      <c r="M263" s="28" t="s">
        <v>70</v>
      </c>
      <c r="N263" s="93" t="s">
        <v>977</v>
      </c>
      <c r="O263" s="93" t="s">
        <v>971</v>
      </c>
      <c r="P263" s="160" t="s">
        <v>145</v>
      </c>
      <c r="Q263" s="160">
        <v>10</v>
      </c>
      <c r="R263" s="160">
        <v>10</v>
      </c>
      <c r="S263" s="160">
        <v>10</v>
      </c>
      <c r="T263" s="160">
        <v>10</v>
      </c>
      <c r="U263" s="166" t="s">
        <v>80</v>
      </c>
      <c r="V263" s="160" t="s">
        <v>74</v>
      </c>
      <c r="W263" s="177">
        <v>2726.98</v>
      </c>
      <c r="X263" s="177">
        <v>10097.69</v>
      </c>
      <c r="Y263" s="177">
        <v>0</v>
      </c>
      <c r="Z263" s="177">
        <v>21481</v>
      </c>
      <c r="AA263" s="179">
        <v>6100</v>
      </c>
      <c r="AB263" s="76" t="s">
        <v>903</v>
      </c>
      <c r="AC263" s="179">
        <v>1800</v>
      </c>
      <c r="AD263" s="76" t="s">
        <v>904</v>
      </c>
      <c r="AE263" s="179">
        <v>0</v>
      </c>
      <c r="AF263" s="183">
        <v>0</v>
      </c>
      <c r="AG263" s="77" t="s">
        <v>69</v>
      </c>
      <c r="AH263" s="183">
        <v>1800</v>
      </c>
      <c r="AI263" s="77" t="s">
        <v>904</v>
      </c>
      <c r="AJ263" s="183">
        <v>0</v>
      </c>
      <c r="AK263" s="187">
        <v>0</v>
      </c>
      <c r="AL263" s="78" t="s">
        <v>69</v>
      </c>
      <c r="AM263" s="187">
        <v>1800</v>
      </c>
      <c r="AN263" s="78" t="s">
        <v>904</v>
      </c>
      <c r="AO263" s="187">
        <v>0</v>
      </c>
      <c r="AP263" s="191">
        <v>0</v>
      </c>
      <c r="AQ263" s="94" t="s">
        <v>69</v>
      </c>
      <c r="AR263" s="191">
        <v>1800</v>
      </c>
      <c r="AS263" s="108" t="s">
        <v>904</v>
      </c>
      <c r="AT263" s="192">
        <v>0</v>
      </c>
      <c r="AU263" s="193">
        <v>0</v>
      </c>
      <c r="AV263" s="109" t="s">
        <v>69</v>
      </c>
      <c r="AW263" s="193">
        <v>0</v>
      </c>
      <c r="AX263" s="109" t="s">
        <v>69</v>
      </c>
      <c r="AY263" s="177">
        <f t="shared" si="14"/>
        <v>8826.98</v>
      </c>
      <c r="AZ263" s="177">
        <f t="shared" si="15"/>
        <v>38778.69</v>
      </c>
      <c r="BA263" s="93" t="s">
        <v>74</v>
      </c>
      <c r="BB263" s="177">
        <v>0</v>
      </c>
      <c r="BC263" s="177">
        <v>0</v>
      </c>
      <c r="BD263" s="177">
        <v>0</v>
      </c>
      <c r="BE263" s="177">
        <v>0</v>
      </c>
      <c r="BF263" s="177">
        <v>0</v>
      </c>
      <c r="BG263" s="177">
        <v>0</v>
      </c>
    </row>
    <row r="264" spans="1:59" s="89" customFormat="1" ht="47.25" x14ac:dyDescent="0.25">
      <c r="A264" s="28" t="s">
        <v>84</v>
      </c>
      <c r="B264" s="90">
        <v>9</v>
      </c>
      <c r="C264" s="90">
        <v>1</v>
      </c>
      <c r="D264" s="28" t="s">
        <v>978</v>
      </c>
      <c r="E264" s="91" t="s">
        <v>74</v>
      </c>
      <c r="F264" s="90" t="s">
        <v>979</v>
      </c>
      <c r="G264" s="91" t="s">
        <v>67</v>
      </c>
      <c r="H264" s="28">
        <v>21701</v>
      </c>
      <c r="I264" s="28" t="s">
        <v>958</v>
      </c>
      <c r="J264" s="28" t="s">
        <v>69</v>
      </c>
      <c r="K264" s="90" t="s">
        <v>69</v>
      </c>
      <c r="L264" s="92" t="s">
        <v>69</v>
      </c>
      <c r="M264" s="28" t="s">
        <v>70</v>
      </c>
      <c r="N264" s="93" t="s">
        <v>980</v>
      </c>
      <c r="O264" s="93" t="s">
        <v>981</v>
      </c>
      <c r="P264" s="160" t="s">
        <v>145</v>
      </c>
      <c r="Q264" s="160">
        <v>8</v>
      </c>
      <c r="R264" s="160">
        <v>8</v>
      </c>
      <c r="S264" s="160">
        <v>8</v>
      </c>
      <c r="T264" s="160">
        <v>8</v>
      </c>
      <c r="U264" s="166" t="s">
        <v>80</v>
      </c>
      <c r="V264" s="160" t="s">
        <v>74</v>
      </c>
      <c r="W264" s="177">
        <v>0</v>
      </c>
      <c r="X264" s="177">
        <v>3291.98</v>
      </c>
      <c r="Y264" s="177">
        <v>0</v>
      </c>
      <c r="Z264" s="177">
        <v>500</v>
      </c>
      <c r="AA264" s="179">
        <v>0</v>
      </c>
      <c r="AB264" s="76" t="s">
        <v>69</v>
      </c>
      <c r="AC264" s="179">
        <v>500</v>
      </c>
      <c r="AD264" s="76" t="s">
        <v>898</v>
      </c>
      <c r="AE264" s="179">
        <v>0</v>
      </c>
      <c r="AF264" s="183">
        <v>0</v>
      </c>
      <c r="AG264" s="77" t="s">
        <v>69</v>
      </c>
      <c r="AH264" s="183">
        <v>500</v>
      </c>
      <c r="AI264" s="77" t="s">
        <v>898</v>
      </c>
      <c r="AJ264" s="183">
        <v>0</v>
      </c>
      <c r="AK264" s="187">
        <v>0</v>
      </c>
      <c r="AL264" s="78" t="s">
        <v>69</v>
      </c>
      <c r="AM264" s="187">
        <v>500</v>
      </c>
      <c r="AN264" s="78" t="s">
        <v>898</v>
      </c>
      <c r="AO264" s="187">
        <v>0</v>
      </c>
      <c r="AP264" s="191">
        <v>0</v>
      </c>
      <c r="AQ264" s="94" t="s">
        <v>69</v>
      </c>
      <c r="AR264" s="191">
        <v>500</v>
      </c>
      <c r="AS264" s="108" t="s">
        <v>898</v>
      </c>
      <c r="AT264" s="192">
        <v>0</v>
      </c>
      <c r="AU264" s="193">
        <v>0</v>
      </c>
      <c r="AV264" s="109" t="s">
        <v>69</v>
      </c>
      <c r="AW264" s="193">
        <v>0</v>
      </c>
      <c r="AX264" s="109" t="s">
        <v>69</v>
      </c>
      <c r="AY264" s="177">
        <f t="shared" si="14"/>
        <v>0</v>
      </c>
      <c r="AZ264" s="177">
        <f t="shared" si="15"/>
        <v>5791.98</v>
      </c>
      <c r="BA264" s="93" t="s">
        <v>74</v>
      </c>
      <c r="BB264" s="177">
        <v>0</v>
      </c>
      <c r="BC264" s="177">
        <v>0</v>
      </c>
      <c r="BD264" s="177">
        <v>0</v>
      </c>
      <c r="BE264" s="177">
        <v>0</v>
      </c>
      <c r="BF264" s="177">
        <v>0</v>
      </c>
      <c r="BG264" s="177">
        <v>0</v>
      </c>
    </row>
    <row r="265" spans="1:59" s="89" customFormat="1" ht="47.25" x14ac:dyDescent="0.25">
      <c r="A265" s="28" t="s">
        <v>84</v>
      </c>
      <c r="B265" s="90">
        <v>9</v>
      </c>
      <c r="C265" s="90">
        <v>1</v>
      </c>
      <c r="D265" s="28" t="s">
        <v>982</v>
      </c>
      <c r="E265" s="91" t="s">
        <v>74</v>
      </c>
      <c r="F265" s="90" t="s">
        <v>72</v>
      </c>
      <c r="G265" s="91" t="s">
        <v>67</v>
      </c>
      <c r="H265" s="28">
        <v>21702</v>
      </c>
      <c r="I265" s="28" t="s">
        <v>532</v>
      </c>
      <c r="J265" s="28" t="s">
        <v>69</v>
      </c>
      <c r="K265" s="90" t="s">
        <v>69</v>
      </c>
      <c r="L265" s="92" t="s">
        <v>69</v>
      </c>
      <c r="M265" s="28" t="s">
        <v>70</v>
      </c>
      <c r="N265" s="93" t="s">
        <v>983</v>
      </c>
      <c r="O265" s="93" t="s">
        <v>66</v>
      </c>
      <c r="P265" s="160" t="s">
        <v>145</v>
      </c>
      <c r="Q265" s="160">
        <v>8</v>
      </c>
      <c r="R265" s="160">
        <v>8</v>
      </c>
      <c r="S265" s="160">
        <v>8</v>
      </c>
      <c r="T265" s="160">
        <v>8</v>
      </c>
      <c r="U265" s="166" t="s">
        <v>80</v>
      </c>
      <c r="V265" s="160" t="s">
        <v>74</v>
      </c>
      <c r="W265" s="177">
        <v>0</v>
      </c>
      <c r="X265" s="177">
        <v>173367.21</v>
      </c>
      <c r="Y265" s="177">
        <v>0</v>
      </c>
      <c r="Z265" s="177">
        <v>6068.62</v>
      </c>
      <c r="AA265" s="179">
        <v>0</v>
      </c>
      <c r="AB265" s="76" t="s">
        <v>69</v>
      </c>
      <c r="AC265" s="179">
        <v>5000</v>
      </c>
      <c r="AD265" s="76" t="s">
        <v>898</v>
      </c>
      <c r="AE265" s="179">
        <v>0</v>
      </c>
      <c r="AF265" s="183">
        <v>0</v>
      </c>
      <c r="AG265" s="77" t="s">
        <v>69</v>
      </c>
      <c r="AH265" s="183">
        <v>5000</v>
      </c>
      <c r="AI265" s="77" t="s">
        <v>898</v>
      </c>
      <c r="AJ265" s="183">
        <v>0</v>
      </c>
      <c r="AK265" s="187">
        <v>0</v>
      </c>
      <c r="AL265" s="78" t="s">
        <v>69</v>
      </c>
      <c r="AM265" s="187">
        <v>5000</v>
      </c>
      <c r="AN265" s="78" t="s">
        <v>898</v>
      </c>
      <c r="AO265" s="187">
        <v>0</v>
      </c>
      <c r="AP265" s="191">
        <v>0</v>
      </c>
      <c r="AQ265" s="94" t="s">
        <v>69</v>
      </c>
      <c r="AR265" s="191">
        <v>5000</v>
      </c>
      <c r="AS265" s="108" t="s">
        <v>898</v>
      </c>
      <c r="AT265" s="192">
        <v>0</v>
      </c>
      <c r="AU265" s="193">
        <v>0</v>
      </c>
      <c r="AV265" s="109" t="s">
        <v>69</v>
      </c>
      <c r="AW265" s="193">
        <v>0</v>
      </c>
      <c r="AX265" s="109" t="s">
        <v>69</v>
      </c>
      <c r="AY265" s="177">
        <f t="shared" si="14"/>
        <v>0</v>
      </c>
      <c r="AZ265" s="177">
        <f t="shared" si="15"/>
        <v>199435.83</v>
      </c>
      <c r="BA265" s="93" t="s">
        <v>74</v>
      </c>
      <c r="BB265" s="177">
        <v>0</v>
      </c>
      <c r="BC265" s="177">
        <v>0</v>
      </c>
      <c r="BD265" s="177">
        <v>0</v>
      </c>
      <c r="BE265" s="177">
        <v>0</v>
      </c>
      <c r="BF265" s="177">
        <v>0</v>
      </c>
      <c r="BG265" s="177">
        <v>0</v>
      </c>
    </row>
    <row r="266" spans="1:59" s="89" customFormat="1" ht="47.25" x14ac:dyDescent="0.25">
      <c r="A266" s="28" t="s">
        <v>84</v>
      </c>
      <c r="B266" s="90">
        <v>9</v>
      </c>
      <c r="C266" s="90">
        <v>1</v>
      </c>
      <c r="D266" s="28" t="s">
        <v>984</v>
      </c>
      <c r="E266" s="91" t="s">
        <v>74</v>
      </c>
      <c r="F266" s="90" t="s">
        <v>85</v>
      </c>
      <c r="G266" s="91" t="s">
        <v>67</v>
      </c>
      <c r="H266" s="28">
        <v>21702</v>
      </c>
      <c r="I266" s="28" t="s">
        <v>532</v>
      </c>
      <c r="J266" s="28" t="s">
        <v>69</v>
      </c>
      <c r="K266" s="90" t="s">
        <v>69</v>
      </c>
      <c r="L266" s="92" t="s">
        <v>69</v>
      </c>
      <c r="M266" s="28" t="s">
        <v>77</v>
      </c>
      <c r="N266" s="93" t="s">
        <v>985</v>
      </c>
      <c r="O266" s="93" t="s">
        <v>85</v>
      </c>
      <c r="P266" s="160" t="s">
        <v>145</v>
      </c>
      <c r="Q266" s="160">
        <v>10</v>
      </c>
      <c r="R266" s="160">
        <v>10</v>
      </c>
      <c r="S266" s="160">
        <v>10</v>
      </c>
      <c r="T266" s="160">
        <v>10</v>
      </c>
      <c r="U266" s="166" t="s">
        <v>80</v>
      </c>
      <c r="V266" s="160" t="s">
        <v>74</v>
      </c>
      <c r="W266" s="177">
        <v>0</v>
      </c>
      <c r="X266" s="177">
        <v>136413.04999999999</v>
      </c>
      <c r="Y266" s="177">
        <v>0</v>
      </c>
      <c r="Z266" s="177">
        <v>9000</v>
      </c>
      <c r="AA266" s="179">
        <v>0</v>
      </c>
      <c r="AB266" s="76" t="s">
        <v>69</v>
      </c>
      <c r="AC266" s="179">
        <v>13000</v>
      </c>
      <c r="AD266" s="76" t="s">
        <v>904</v>
      </c>
      <c r="AE266" s="179">
        <v>0</v>
      </c>
      <c r="AF266" s="183">
        <v>0</v>
      </c>
      <c r="AG266" s="77" t="s">
        <v>69</v>
      </c>
      <c r="AH266" s="183">
        <v>13000</v>
      </c>
      <c r="AI266" s="77" t="s">
        <v>904</v>
      </c>
      <c r="AJ266" s="183">
        <v>0</v>
      </c>
      <c r="AK266" s="187">
        <v>0</v>
      </c>
      <c r="AL266" s="78" t="s">
        <v>69</v>
      </c>
      <c r="AM266" s="187">
        <v>13000</v>
      </c>
      <c r="AN266" s="78" t="s">
        <v>904</v>
      </c>
      <c r="AO266" s="187">
        <v>0</v>
      </c>
      <c r="AP266" s="191">
        <v>0</v>
      </c>
      <c r="AQ266" s="94" t="s">
        <v>69</v>
      </c>
      <c r="AR266" s="191">
        <v>13000</v>
      </c>
      <c r="AS266" s="108" t="s">
        <v>904</v>
      </c>
      <c r="AT266" s="192">
        <v>0</v>
      </c>
      <c r="AU266" s="193">
        <v>0</v>
      </c>
      <c r="AV266" s="109" t="s">
        <v>69</v>
      </c>
      <c r="AW266" s="193">
        <v>0</v>
      </c>
      <c r="AX266" s="109" t="s">
        <v>69</v>
      </c>
      <c r="AY266" s="177">
        <f t="shared" si="14"/>
        <v>0</v>
      </c>
      <c r="AZ266" s="177">
        <f t="shared" si="15"/>
        <v>197413.05</v>
      </c>
      <c r="BA266" s="93" t="s">
        <v>74</v>
      </c>
      <c r="BB266" s="177">
        <v>0</v>
      </c>
      <c r="BC266" s="177">
        <v>0</v>
      </c>
      <c r="BD266" s="177">
        <v>0</v>
      </c>
      <c r="BE266" s="177">
        <v>0</v>
      </c>
      <c r="BF266" s="177">
        <v>0</v>
      </c>
      <c r="BG266" s="177">
        <v>0</v>
      </c>
    </row>
    <row r="267" spans="1:59" s="89" customFormat="1" ht="47.25" x14ac:dyDescent="0.25">
      <c r="A267" s="28" t="s">
        <v>84</v>
      </c>
      <c r="B267" s="90">
        <v>9</v>
      </c>
      <c r="C267" s="90">
        <v>1</v>
      </c>
      <c r="D267" s="28" t="s">
        <v>984</v>
      </c>
      <c r="E267" s="91" t="s">
        <v>74</v>
      </c>
      <c r="F267" s="90" t="s">
        <v>85</v>
      </c>
      <c r="G267" s="91" t="s">
        <v>67</v>
      </c>
      <c r="H267" s="28">
        <v>21702</v>
      </c>
      <c r="I267" s="28" t="s">
        <v>532</v>
      </c>
      <c r="J267" s="28" t="s">
        <v>69</v>
      </c>
      <c r="K267" s="90" t="s">
        <v>69</v>
      </c>
      <c r="L267" s="92" t="s">
        <v>69</v>
      </c>
      <c r="M267" s="28" t="s">
        <v>70</v>
      </c>
      <c r="N267" s="93" t="s">
        <v>986</v>
      </c>
      <c r="O267" s="93" t="s">
        <v>85</v>
      </c>
      <c r="P267" s="160" t="s">
        <v>145</v>
      </c>
      <c r="Q267" s="160">
        <v>10</v>
      </c>
      <c r="R267" s="160">
        <v>10</v>
      </c>
      <c r="S267" s="160">
        <v>10</v>
      </c>
      <c r="T267" s="160">
        <v>10</v>
      </c>
      <c r="U267" s="166" t="s">
        <v>80</v>
      </c>
      <c r="V267" s="160" t="s">
        <v>74</v>
      </c>
      <c r="W267" s="177">
        <v>0</v>
      </c>
      <c r="X267" s="177">
        <v>244750.03</v>
      </c>
      <c r="Y267" s="177">
        <v>0</v>
      </c>
      <c r="Z267" s="177">
        <v>13629.529999999999</v>
      </c>
      <c r="AA267" s="179">
        <v>0</v>
      </c>
      <c r="AB267" s="76" t="s">
        <v>69</v>
      </c>
      <c r="AC267" s="179">
        <v>13000</v>
      </c>
      <c r="AD267" s="76" t="s">
        <v>904</v>
      </c>
      <c r="AE267" s="179">
        <v>0</v>
      </c>
      <c r="AF267" s="183">
        <v>0</v>
      </c>
      <c r="AG267" s="77" t="s">
        <v>69</v>
      </c>
      <c r="AH267" s="183">
        <v>13000</v>
      </c>
      <c r="AI267" s="77" t="s">
        <v>904</v>
      </c>
      <c r="AJ267" s="183">
        <v>0</v>
      </c>
      <c r="AK267" s="187">
        <v>0</v>
      </c>
      <c r="AL267" s="78" t="s">
        <v>69</v>
      </c>
      <c r="AM267" s="187">
        <v>13000</v>
      </c>
      <c r="AN267" s="78" t="s">
        <v>904</v>
      </c>
      <c r="AO267" s="187">
        <v>0</v>
      </c>
      <c r="AP267" s="191">
        <v>0</v>
      </c>
      <c r="AQ267" s="94" t="s">
        <v>69</v>
      </c>
      <c r="AR267" s="191">
        <v>13000</v>
      </c>
      <c r="AS267" s="108" t="s">
        <v>904</v>
      </c>
      <c r="AT267" s="192">
        <v>0</v>
      </c>
      <c r="AU267" s="193">
        <v>0</v>
      </c>
      <c r="AV267" s="109" t="s">
        <v>69</v>
      </c>
      <c r="AW267" s="193">
        <v>0</v>
      </c>
      <c r="AX267" s="109" t="s">
        <v>69</v>
      </c>
      <c r="AY267" s="177">
        <f t="shared" si="14"/>
        <v>0</v>
      </c>
      <c r="AZ267" s="177">
        <f t="shared" si="15"/>
        <v>310379.56</v>
      </c>
      <c r="BA267" s="93" t="s">
        <v>74</v>
      </c>
      <c r="BB267" s="177">
        <v>0</v>
      </c>
      <c r="BC267" s="177">
        <v>0</v>
      </c>
      <c r="BD267" s="177">
        <v>0</v>
      </c>
      <c r="BE267" s="177">
        <v>0</v>
      </c>
      <c r="BF267" s="177">
        <v>0</v>
      </c>
      <c r="BG267" s="177">
        <v>0</v>
      </c>
    </row>
    <row r="268" spans="1:59" s="89" customFormat="1" ht="47.25" x14ac:dyDescent="0.25">
      <c r="A268" s="28" t="s">
        <v>84</v>
      </c>
      <c r="B268" s="90">
        <v>9</v>
      </c>
      <c r="C268" s="90">
        <v>1</v>
      </c>
      <c r="D268" s="28" t="s">
        <v>987</v>
      </c>
      <c r="E268" s="91" t="s">
        <v>74</v>
      </c>
      <c r="F268" s="90" t="s">
        <v>66</v>
      </c>
      <c r="G268" s="91" t="s">
        <v>67</v>
      </c>
      <c r="H268" s="28">
        <v>21801</v>
      </c>
      <c r="I268" s="28" t="s">
        <v>988</v>
      </c>
      <c r="J268" s="28" t="s">
        <v>69</v>
      </c>
      <c r="K268" s="90" t="s">
        <v>69</v>
      </c>
      <c r="L268" s="92" t="s">
        <v>69</v>
      </c>
      <c r="M268" s="28" t="s">
        <v>70</v>
      </c>
      <c r="N268" s="93" t="s">
        <v>989</v>
      </c>
      <c r="O268" s="93" t="s">
        <v>66</v>
      </c>
      <c r="P268" s="160" t="s">
        <v>145</v>
      </c>
      <c r="Q268" s="160">
        <v>8</v>
      </c>
      <c r="R268" s="160">
        <v>8</v>
      </c>
      <c r="S268" s="160">
        <v>8</v>
      </c>
      <c r="T268" s="160">
        <v>8</v>
      </c>
      <c r="U268" s="166" t="s">
        <v>80</v>
      </c>
      <c r="V268" s="160" t="s">
        <v>74</v>
      </c>
      <c r="W268" s="177">
        <v>0</v>
      </c>
      <c r="X268" s="177">
        <v>61778.11</v>
      </c>
      <c r="Y268" s="177">
        <v>0</v>
      </c>
      <c r="Z268" s="177">
        <v>3000</v>
      </c>
      <c r="AA268" s="179">
        <v>0</v>
      </c>
      <c r="AB268" s="76" t="s">
        <v>69</v>
      </c>
      <c r="AC268" s="179">
        <v>3000</v>
      </c>
      <c r="AD268" s="76" t="s">
        <v>898</v>
      </c>
      <c r="AE268" s="179">
        <v>0</v>
      </c>
      <c r="AF268" s="183">
        <v>0</v>
      </c>
      <c r="AG268" s="77" t="s">
        <v>69</v>
      </c>
      <c r="AH268" s="183">
        <v>3000</v>
      </c>
      <c r="AI268" s="77" t="s">
        <v>898</v>
      </c>
      <c r="AJ268" s="183">
        <v>0</v>
      </c>
      <c r="AK268" s="187">
        <v>0</v>
      </c>
      <c r="AL268" s="78" t="s">
        <v>69</v>
      </c>
      <c r="AM268" s="187">
        <v>3000</v>
      </c>
      <c r="AN268" s="78" t="s">
        <v>898</v>
      </c>
      <c r="AO268" s="187">
        <v>0</v>
      </c>
      <c r="AP268" s="191">
        <v>0</v>
      </c>
      <c r="AQ268" s="94" t="s">
        <v>69</v>
      </c>
      <c r="AR268" s="191">
        <v>3000</v>
      </c>
      <c r="AS268" s="108" t="s">
        <v>898</v>
      </c>
      <c r="AT268" s="192">
        <v>0</v>
      </c>
      <c r="AU268" s="193">
        <v>0</v>
      </c>
      <c r="AV268" s="109" t="s">
        <v>69</v>
      </c>
      <c r="AW268" s="193">
        <v>0</v>
      </c>
      <c r="AX268" s="109" t="s">
        <v>69</v>
      </c>
      <c r="AY268" s="177">
        <f t="shared" si="14"/>
        <v>0</v>
      </c>
      <c r="AZ268" s="177">
        <f t="shared" si="15"/>
        <v>76778.11</v>
      </c>
      <c r="BA268" s="93" t="s">
        <v>74</v>
      </c>
      <c r="BB268" s="177">
        <v>0</v>
      </c>
      <c r="BC268" s="177">
        <v>0</v>
      </c>
      <c r="BD268" s="177">
        <v>0</v>
      </c>
      <c r="BE268" s="177">
        <v>0</v>
      </c>
      <c r="BF268" s="177">
        <v>0</v>
      </c>
      <c r="BG268" s="177">
        <v>0</v>
      </c>
    </row>
    <row r="269" spans="1:59" s="89" customFormat="1" ht="47.25" x14ac:dyDescent="0.25">
      <c r="A269" s="28" t="s">
        <v>84</v>
      </c>
      <c r="B269" s="90">
        <v>9</v>
      </c>
      <c r="C269" s="90">
        <v>1</v>
      </c>
      <c r="D269" s="28" t="s">
        <v>990</v>
      </c>
      <c r="E269" s="91" t="s">
        <v>74</v>
      </c>
      <c r="F269" s="90" t="s">
        <v>85</v>
      </c>
      <c r="G269" s="91" t="s">
        <v>67</v>
      </c>
      <c r="H269" s="28">
        <v>21801</v>
      </c>
      <c r="I269" s="28" t="s">
        <v>988</v>
      </c>
      <c r="J269" s="28">
        <v>23310000</v>
      </c>
      <c r="K269" s="90" t="s">
        <v>991</v>
      </c>
      <c r="L269" s="92" t="s">
        <v>973</v>
      </c>
      <c r="M269" s="28" t="s">
        <v>77</v>
      </c>
      <c r="N269" s="93" t="s">
        <v>992</v>
      </c>
      <c r="O269" s="93" t="s">
        <v>85</v>
      </c>
      <c r="P269" s="160" t="s">
        <v>145</v>
      </c>
      <c r="Q269" s="160">
        <v>10</v>
      </c>
      <c r="R269" s="160">
        <v>10</v>
      </c>
      <c r="S269" s="160">
        <v>10</v>
      </c>
      <c r="T269" s="160">
        <v>10</v>
      </c>
      <c r="U269" s="166" t="s">
        <v>80</v>
      </c>
      <c r="V269" s="160" t="s">
        <v>74</v>
      </c>
      <c r="W269" s="177">
        <v>2522.46</v>
      </c>
      <c r="X269" s="177">
        <v>118817.96</v>
      </c>
      <c r="Y269" s="177">
        <v>150500</v>
      </c>
      <c r="Z269" s="177">
        <v>21525.78</v>
      </c>
      <c r="AA269" s="179">
        <v>41400</v>
      </c>
      <c r="AB269" s="76" t="s">
        <v>903</v>
      </c>
      <c r="AC269" s="179">
        <v>8500</v>
      </c>
      <c r="AD269" s="76" t="s">
        <v>904</v>
      </c>
      <c r="AE269" s="179">
        <v>0</v>
      </c>
      <c r="AF269" s="183">
        <v>0</v>
      </c>
      <c r="AG269" s="77" t="s">
        <v>69</v>
      </c>
      <c r="AH269" s="183">
        <v>8500</v>
      </c>
      <c r="AI269" s="77" t="s">
        <v>904</v>
      </c>
      <c r="AJ269" s="183">
        <v>0</v>
      </c>
      <c r="AK269" s="187">
        <v>0</v>
      </c>
      <c r="AL269" s="78" t="s">
        <v>69</v>
      </c>
      <c r="AM269" s="187">
        <v>8500</v>
      </c>
      <c r="AN269" s="78" t="s">
        <v>904</v>
      </c>
      <c r="AO269" s="187">
        <v>0</v>
      </c>
      <c r="AP269" s="191">
        <v>0</v>
      </c>
      <c r="AQ269" s="94" t="s">
        <v>69</v>
      </c>
      <c r="AR269" s="191">
        <v>8500</v>
      </c>
      <c r="AS269" s="108" t="s">
        <v>904</v>
      </c>
      <c r="AT269" s="192">
        <v>0</v>
      </c>
      <c r="AU269" s="193">
        <v>0</v>
      </c>
      <c r="AV269" s="109" t="s">
        <v>69</v>
      </c>
      <c r="AW269" s="193">
        <v>0</v>
      </c>
      <c r="AX269" s="109" t="s">
        <v>69</v>
      </c>
      <c r="AY269" s="177">
        <f t="shared" si="14"/>
        <v>194422.46</v>
      </c>
      <c r="AZ269" s="177">
        <f t="shared" si="15"/>
        <v>174343.74</v>
      </c>
      <c r="BA269" s="93" t="s">
        <v>74</v>
      </c>
      <c r="BB269" s="177">
        <v>0</v>
      </c>
      <c r="BC269" s="177">
        <v>0</v>
      </c>
      <c r="BD269" s="177">
        <v>0</v>
      </c>
      <c r="BE269" s="177">
        <v>0</v>
      </c>
      <c r="BF269" s="177">
        <v>0</v>
      </c>
      <c r="BG269" s="177">
        <v>0</v>
      </c>
    </row>
    <row r="270" spans="1:59" s="89" customFormat="1" ht="47.25" x14ac:dyDescent="0.25">
      <c r="A270" s="28" t="s">
        <v>84</v>
      </c>
      <c r="B270" s="90">
        <v>9</v>
      </c>
      <c r="C270" s="90">
        <v>1</v>
      </c>
      <c r="D270" s="28" t="s">
        <v>990</v>
      </c>
      <c r="E270" s="91" t="s">
        <v>74</v>
      </c>
      <c r="F270" s="90" t="s">
        <v>85</v>
      </c>
      <c r="G270" s="91" t="s">
        <v>67</v>
      </c>
      <c r="H270" s="28">
        <v>21801</v>
      </c>
      <c r="I270" s="28" t="s">
        <v>988</v>
      </c>
      <c r="J270" s="28">
        <v>23310000</v>
      </c>
      <c r="K270" s="90" t="s">
        <v>993</v>
      </c>
      <c r="L270" s="92" t="s">
        <v>976</v>
      </c>
      <c r="M270" s="28" t="s">
        <v>70</v>
      </c>
      <c r="N270" s="93" t="s">
        <v>994</v>
      </c>
      <c r="O270" s="93" t="s">
        <v>85</v>
      </c>
      <c r="P270" s="160" t="s">
        <v>145</v>
      </c>
      <c r="Q270" s="160">
        <v>10</v>
      </c>
      <c r="R270" s="160">
        <v>10</v>
      </c>
      <c r="S270" s="160">
        <v>10</v>
      </c>
      <c r="T270" s="160">
        <v>10</v>
      </c>
      <c r="U270" s="166" t="s">
        <v>80</v>
      </c>
      <c r="V270" s="160" t="s">
        <v>74</v>
      </c>
      <c r="W270" s="177">
        <v>25224.560000000001</v>
      </c>
      <c r="X270" s="177">
        <v>195633.78</v>
      </c>
      <c r="Y270" s="177">
        <v>15000</v>
      </c>
      <c r="Z270" s="177">
        <v>72355</v>
      </c>
      <c r="AA270" s="179">
        <v>4100</v>
      </c>
      <c r="AB270" s="76" t="s">
        <v>903</v>
      </c>
      <c r="AC270" s="179">
        <v>8500</v>
      </c>
      <c r="AD270" s="76" t="s">
        <v>904</v>
      </c>
      <c r="AE270" s="179">
        <v>0</v>
      </c>
      <c r="AF270" s="183">
        <v>0</v>
      </c>
      <c r="AG270" s="77" t="s">
        <v>69</v>
      </c>
      <c r="AH270" s="183">
        <v>8500</v>
      </c>
      <c r="AI270" s="77" t="s">
        <v>904</v>
      </c>
      <c r="AJ270" s="183">
        <v>0</v>
      </c>
      <c r="AK270" s="187">
        <v>0</v>
      </c>
      <c r="AL270" s="78" t="s">
        <v>69</v>
      </c>
      <c r="AM270" s="187">
        <v>8500</v>
      </c>
      <c r="AN270" s="78" t="s">
        <v>904</v>
      </c>
      <c r="AO270" s="187">
        <v>0</v>
      </c>
      <c r="AP270" s="191">
        <v>0</v>
      </c>
      <c r="AQ270" s="94" t="s">
        <v>69</v>
      </c>
      <c r="AR270" s="191">
        <v>8500</v>
      </c>
      <c r="AS270" s="108" t="s">
        <v>904</v>
      </c>
      <c r="AT270" s="192">
        <v>0</v>
      </c>
      <c r="AU270" s="193">
        <v>0</v>
      </c>
      <c r="AV270" s="109" t="s">
        <v>69</v>
      </c>
      <c r="AW270" s="193">
        <v>0</v>
      </c>
      <c r="AX270" s="109" t="s">
        <v>69</v>
      </c>
      <c r="AY270" s="177">
        <f t="shared" si="14"/>
        <v>44324.56</v>
      </c>
      <c r="AZ270" s="177">
        <f t="shared" si="15"/>
        <v>301988.78000000003</v>
      </c>
      <c r="BA270" s="93" t="s">
        <v>74</v>
      </c>
      <c r="BB270" s="177">
        <v>0</v>
      </c>
      <c r="BC270" s="177">
        <v>0</v>
      </c>
      <c r="BD270" s="177">
        <v>0</v>
      </c>
      <c r="BE270" s="177">
        <v>0</v>
      </c>
      <c r="BF270" s="177">
        <v>0</v>
      </c>
      <c r="BG270" s="177">
        <v>0</v>
      </c>
    </row>
    <row r="271" spans="1:59" s="89" customFormat="1" ht="31.5" x14ac:dyDescent="0.25">
      <c r="A271" s="28" t="s">
        <v>84</v>
      </c>
      <c r="B271" s="90">
        <v>9</v>
      </c>
      <c r="C271" s="90">
        <v>1</v>
      </c>
      <c r="D271" s="28" t="s">
        <v>995</v>
      </c>
      <c r="E271" s="91" t="s">
        <v>145</v>
      </c>
      <c r="F271" s="90" t="s">
        <v>66</v>
      </c>
      <c r="G271" s="91" t="s">
        <v>67</v>
      </c>
      <c r="H271" s="28">
        <v>24300</v>
      </c>
      <c r="I271" s="28" t="s">
        <v>996</v>
      </c>
      <c r="J271" s="28" t="s">
        <v>69</v>
      </c>
      <c r="K271" s="90" t="s">
        <v>69</v>
      </c>
      <c r="L271" s="92" t="s">
        <v>69</v>
      </c>
      <c r="M271" s="28" t="s">
        <v>70</v>
      </c>
      <c r="N271" s="93" t="s">
        <v>997</v>
      </c>
      <c r="O271" s="93" t="s">
        <v>66</v>
      </c>
      <c r="P271" s="160" t="s">
        <v>74</v>
      </c>
      <c r="Q271" s="160">
        <v>8</v>
      </c>
      <c r="R271" s="160" t="s">
        <v>80</v>
      </c>
      <c r="S271" s="160" t="s">
        <v>80</v>
      </c>
      <c r="T271" s="160" t="s">
        <v>80</v>
      </c>
      <c r="U271" s="166" t="s">
        <v>80</v>
      </c>
      <c r="V271" s="160" t="s">
        <v>74</v>
      </c>
      <c r="W271" s="177">
        <v>0</v>
      </c>
      <c r="X271" s="177">
        <v>8417.5300000000007</v>
      </c>
      <c r="Y271" s="177">
        <v>0</v>
      </c>
      <c r="Z271" s="177">
        <v>0</v>
      </c>
      <c r="AA271" s="179">
        <v>0</v>
      </c>
      <c r="AB271" s="76" t="s">
        <v>69</v>
      </c>
      <c r="AC271" s="179">
        <f>21000-3500</f>
        <v>17500</v>
      </c>
      <c r="AD271" s="76" t="s">
        <v>1642</v>
      </c>
      <c r="AE271" s="179">
        <v>0</v>
      </c>
      <c r="AF271" s="183">
        <v>0</v>
      </c>
      <c r="AG271" s="77" t="s">
        <v>69</v>
      </c>
      <c r="AH271" s="183">
        <v>0</v>
      </c>
      <c r="AI271" s="77" t="s">
        <v>69</v>
      </c>
      <c r="AJ271" s="183">
        <v>0</v>
      </c>
      <c r="AK271" s="187">
        <v>0</v>
      </c>
      <c r="AL271" s="78" t="s">
        <v>69</v>
      </c>
      <c r="AM271" s="187">
        <v>0</v>
      </c>
      <c r="AN271" s="78" t="s">
        <v>69</v>
      </c>
      <c r="AO271" s="187">
        <v>0</v>
      </c>
      <c r="AP271" s="191">
        <v>0</v>
      </c>
      <c r="AQ271" s="94" t="s">
        <v>69</v>
      </c>
      <c r="AR271" s="191">
        <v>0</v>
      </c>
      <c r="AS271" s="108" t="s">
        <v>69</v>
      </c>
      <c r="AT271" s="192">
        <v>0</v>
      </c>
      <c r="AU271" s="193">
        <v>0</v>
      </c>
      <c r="AV271" s="109" t="s">
        <v>69</v>
      </c>
      <c r="AW271" s="193">
        <v>0</v>
      </c>
      <c r="AX271" s="109" t="s">
        <v>69</v>
      </c>
      <c r="AY271" s="177">
        <f t="shared" si="14"/>
        <v>0</v>
      </c>
      <c r="AZ271" s="177">
        <f t="shared" si="15"/>
        <v>25917.53</v>
      </c>
      <c r="BA271" s="93" t="s">
        <v>74</v>
      </c>
      <c r="BB271" s="177">
        <v>0</v>
      </c>
      <c r="BC271" s="177">
        <v>0</v>
      </c>
      <c r="BD271" s="177">
        <v>0</v>
      </c>
      <c r="BE271" s="177">
        <v>0</v>
      </c>
      <c r="BF271" s="177">
        <v>0</v>
      </c>
      <c r="BG271" s="177">
        <v>0</v>
      </c>
    </row>
    <row r="272" spans="1:59" s="89" customFormat="1" x14ac:dyDescent="0.25">
      <c r="A272" s="28" t="s">
        <v>84</v>
      </c>
      <c r="B272" s="90">
        <v>9</v>
      </c>
      <c r="C272" s="90">
        <v>1</v>
      </c>
      <c r="D272" s="28" t="s">
        <v>998</v>
      </c>
      <c r="E272" s="91" t="s">
        <v>145</v>
      </c>
      <c r="F272" s="90" t="s">
        <v>85</v>
      </c>
      <c r="G272" s="91" t="s">
        <v>67</v>
      </c>
      <c r="H272" s="28">
        <v>25200</v>
      </c>
      <c r="I272" s="28" t="s">
        <v>999</v>
      </c>
      <c r="J272" s="28" t="s">
        <v>69</v>
      </c>
      <c r="K272" s="90" t="s">
        <v>69</v>
      </c>
      <c r="L272" s="92" t="s">
        <v>69</v>
      </c>
      <c r="M272" s="28" t="s">
        <v>77</v>
      </c>
      <c r="N272" s="93" t="s">
        <v>1000</v>
      </c>
      <c r="O272" s="93" t="s">
        <v>85</v>
      </c>
      <c r="P272" s="160" t="s">
        <v>145</v>
      </c>
      <c r="Q272" s="160">
        <v>7</v>
      </c>
      <c r="R272" s="160" t="s">
        <v>80</v>
      </c>
      <c r="S272" s="160" t="s">
        <v>80</v>
      </c>
      <c r="T272" s="160" t="s">
        <v>80</v>
      </c>
      <c r="U272" s="166" t="s">
        <v>80</v>
      </c>
      <c r="V272" s="160" t="s">
        <v>74</v>
      </c>
      <c r="W272" s="177">
        <v>0</v>
      </c>
      <c r="X272" s="177">
        <v>7846.8</v>
      </c>
      <c r="Y272" s="177">
        <v>0</v>
      </c>
      <c r="Z272" s="177">
        <v>0</v>
      </c>
      <c r="AA272" s="179">
        <v>0</v>
      </c>
      <c r="AB272" s="76" t="s">
        <v>69</v>
      </c>
      <c r="AC272" s="179">
        <v>1100</v>
      </c>
      <c r="AD272" s="76" t="s">
        <v>1001</v>
      </c>
      <c r="AE272" s="179">
        <v>0</v>
      </c>
      <c r="AF272" s="183">
        <v>0</v>
      </c>
      <c r="AG272" s="77" t="s">
        <v>69</v>
      </c>
      <c r="AH272" s="183">
        <v>0</v>
      </c>
      <c r="AI272" s="77" t="s">
        <v>69</v>
      </c>
      <c r="AJ272" s="183">
        <v>0</v>
      </c>
      <c r="AK272" s="187">
        <v>0</v>
      </c>
      <c r="AL272" s="78" t="s">
        <v>69</v>
      </c>
      <c r="AM272" s="187">
        <v>0</v>
      </c>
      <c r="AN272" s="78" t="s">
        <v>69</v>
      </c>
      <c r="AO272" s="187">
        <v>0</v>
      </c>
      <c r="AP272" s="191">
        <v>0</v>
      </c>
      <c r="AQ272" s="94" t="s">
        <v>69</v>
      </c>
      <c r="AR272" s="191">
        <v>0</v>
      </c>
      <c r="AS272" s="108" t="s">
        <v>69</v>
      </c>
      <c r="AT272" s="192">
        <v>0</v>
      </c>
      <c r="AU272" s="193">
        <v>0</v>
      </c>
      <c r="AV272" s="109" t="s">
        <v>69</v>
      </c>
      <c r="AW272" s="193">
        <v>0</v>
      </c>
      <c r="AX272" s="109" t="s">
        <v>69</v>
      </c>
      <c r="AY272" s="177">
        <f t="shared" si="14"/>
        <v>0</v>
      </c>
      <c r="AZ272" s="177">
        <f t="shared" si="15"/>
        <v>8946.7999999999993</v>
      </c>
      <c r="BA272" s="93" t="s">
        <v>74</v>
      </c>
      <c r="BB272" s="177">
        <v>0</v>
      </c>
      <c r="BC272" s="177">
        <v>0</v>
      </c>
      <c r="BD272" s="177">
        <v>0</v>
      </c>
      <c r="BE272" s="177">
        <v>0</v>
      </c>
      <c r="BF272" s="177">
        <v>0</v>
      </c>
      <c r="BG272" s="177">
        <v>0</v>
      </c>
    </row>
    <row r="273" spans="1:59" s="89" customFormat="1" ht="94.5" x14ac:dyDescent="0.25">
      <c r="A273" s="28" t="s">
        <v>87</v>
      </c>
      <c r="B273" s="90">
        <v>9</v>
      </c>
      <c r="C273" s="90">
        <v>1</v>
      </c>
      <c r="D273" s="28" t="s">
        <v>1002</v>
      </c>
      <c r="E273" s="91" t="s">
        <v>145</v>
      </c>
      <c r="F273" s="90" t="s">
        <v>66</v>
      </c>
      <c r="G273" s="91" t="s">
        <v>67</v>
      </c>
      <c r="H273" s="28">
        <v>26300</v>
      </c>
      <c r="I273" s="28" t="s">
        <v>1003</v>
      </c>
      <c r="J273" s="28" t="s">
        <v>69</v>
      </c>
      <c r="K273" s="90" t="s">
        <v>69</v>
      </c>
      <c r="L273" s="92" t="s">
        <v>69</v>
      </c>
      <c r="M273" s="28" t="s">
        <v>70</v>
      </c>
      <c r="N273" s="93" t="s">
        <v>1004</v>
      </c>
      <c r="O273" s="93" t="s">
        <v>66</v>
      </c>
      <c r="P273" s="160" t="s">
        <v>74</v>
      </c>
      <c r="Q273" s="160">
        <v>6</v>
      </c>
      <c r="R273" s="160">
        <v>6</v>
      </c>
      <c r="S273" s="160">
        <v>6</v>
      </c>
      <c r="T273" s="160">
        <v>6</v>
      </c>
      <c r="U273" s="166" t="s">
        <v>80</v>
      </c>
      <c r="V273" s="160" t="s">
        <v>74</v>
      </c>
      <c r="W273" s="177">
        <v>0</v>
      </c>
      <c r="X273" s="177">
        <v>39692.769999999997</v>
      </c>
      <c r="Y273" s="177">
        <v>0</v>
      </c>
      <c r="Z273" s="177">
        <v>3700</v>
      </c>
      <c r="AA273" s="179">
        <v>0</v>
      </c>
      <c r="AB273" s="76" t="s">
        <v>69</v>
      </c>
      <c r="AC273" s="179">
        <v>3700</v>
      </c>
      <c r="AD273" s="76" t="s">
        <v>1005</v>
      </c>
      <c r="AE273" s="179">
        <v>0</v>
      </c>
      <c r="AF273" s="183">
        <v>0</v>
      </c>
      <c r="AG273" s="77" t="s">
        <v>69</v>
      </c>
      <c r="AH273" s="183">
        <v>3600</v>
      </c>
      <c r="AI273" s="77" t="s">
        <v>1006</v>
      </c>
      <c r="AJ273" s="183">
        <v>0</v>
      </c>
      <c r="AK273" s="187">
        <v>0</v>
      </c>
      <c r="AL273" s="78" t="s">
        <v>69</v>
      </c>
      <c r="AM273" s="187">
        <v>3700</v>
      </c>
      <c r="AN273" s="78" t="s">
        <v>1007</v>
      </c>
      <c r="AO273" s="187">
        <v>0</v>
      </c>
      <c r="AP273" s="191">
        <v>0</v>
      </c>
      <c r="AQ273" s="94" t="s">
        <v>69</v>
      </c>
      <c r="AR273" s="191">
        <v>3800</v>
      </c>
      <c r="AS273" s="108" t="s">
        <v>1008</v>
      </c>
      <c r="AT273" s="192">
        <v>0</v>
      </c>
      <c r="AU273" s="193">
        <v>0</v>
      </c>
      <c r="AV273" s="109" t="s">
        <v>69</v>
      </c>
      <c r="AW273" s="193">
        <v>0</v>
      </c>
      <c r="AX273" s="109" t="s">
        <v>69</v>
      </c>
      <c r="AY273" s="177">
        <f t="shared" si="14"/>
        <v>0</v>
      </c>
      <c r="AZ273" s="177">
        <f t="shared" si="15"/>
        <v>58192.77</v>
      </c>
      <c r="BA273" s="93" t="s">
        <v>74</v>
      </c>
      <c r="BB273" s="177">
        <v>0</v>
      </c>
      <c r="BC273" s="177">
        <v>0</v>
      </c>
      <c r="BD273" s="177">
        <v>0</v>
      </c>
      <c r="BE273" s="177">
        <v>0</v>
      </c>
      <c r="BF273" s="177">
        <v>0</v>
      </c>
      <c r="BG273" s="177">
        <v>0</v>
      </c>
    </row>
    <row r="274" spans="1:59" s="89" customFormat="1" ht="126" x14ac:dyDescent="0.25">
      <c r="A274" s="28" t="s">
        <v>87</v>
      </c>
      <c r="B274" s="90">
        <v>9</v>
      </c>
      <c r="C274" s="90">
        <v>1</v>
      </c>
      <c r="D274" s="28" t="s">
        <v>1009</v>
      </c>
      <c r="E274" s="91" t="s">
        <v>145</v>
      </c>
      <c r="F274" s="90" t="s">
        <v>1010</v>
      </c>
      <c r="G274" s="91" t="s">
        <v>67</v>
      </c>
      <c r="H274" s="28">
        <v>26300</v>
      </c>
      <c r="I274" s="28" t="s">
        <v>1003</v>
      </c>
      <c r="J274" s="28" t="s">
        <v>69</v>
      </c>
      <c r="K274" s="90" t="s">
        <v>69</v>
      </c>
      <c r="L274" s="92" t="s">
        <v>69</v>
      </c>
      <c r="M274" s="28" t="s">
        <v>77</v>
      </c>
      <c r="N274" s="93" t="s">
        <v>1011</v>
      </c>
      <c r="O274" s="93" t="s">
        <v>1012</v>
      </c>
      <c r="P274" s="160" t="s">
        <v>74</v>
      </c>
      <c r="Q274" s="160">
        <v>6</v>
      </c>
      <c r="R274" s="160">
        <v>6</v>
      </c>
      <c r="S274" s="160">
        <v>6</v>
      </c>
      <c r="T274" s="160">
        <v>6</v>
      </c>
      <c r="U274" s="166" t="s">
        <v>80</v>
      </c>
      <c r="V274" s="160" t="s">
        <v>74</v>
      </c>
      <c r="W274" s="177">
        <v>0</v>
      </c>
      <c r="X274" s="177">
        <v>78532.44</v>
      </c>
      <c r="Y274" s="177">
        <v>0</v>
      </c>
      <c r="Z274" s="177">
        <v>10600</v>
      </c>
      <c r="AA274" s="179">
        <v>0</v>
      </c>
      <c r="AB274" s="76" t="s">
        <v>69</v>
      </c>
      <c r="AC274" s="179">
        <v>10700</v>
      </c>
      <c r="AD274" s="76" t="s">
        <v>1013</v>
      </c>
      <c r="AE274" s="179">
        <v>0</v>
      </c>
      <c r="AF274" s="183">
        <v>0</v>
      </c>
      <c r="AG274" s="77" t="s">
        <v>69</v>
      </c>
      <c r="AH274" s="183">
        <v>10400</v>
      </c>
      <c r="AI274" s="77" t="s">
        <v>1014</v>
      </c>
      <c r="AJ274" s="183">
        <v>0</v>
      </c>
      <c r="AK274" s="187">
        <v>0</v>
      </c>
      <c r="AL274" s="78" t="s">
        <v>69</v>
      </c>
      <c r="AM274" s="187">
        <v>10600</v>
      </c>
      <c r="AN274" s="78" t="s">
        <v>1015</v>
      </c>
      <c r="AO274" s="187">
        <v>0</v>
      </c>
      <c r="AP274" s="191">
        <v>0</v>
      </c>
      <c r="AQ274" s="94" t="s">
        <v>69</v>
      </c>
      <c r="AR274" s="191">
        <v>10600</v>
      </c>
      <c r="AS274" s="108" t="s">
        <v>1016</v>
      </c>
      <c r="AT274" s="192">
        <v>0</v>
      </c>
      <c r="AU274" s="193">
        <v>0</v>
      </c>
      <c r="AV274" s="109" t="s">
        <v>69</v>
      </c>
      <c r="AW274" s="193">
        <v>0</v>
      </c>
      <c r="AX274" s="109" t="s">
        <v>69</v>
      </c>
      <c r="AY274" s="177">
        <f t="shared" si="14"/>
        <v>0</v>
      </c>
      <c r="AZ274" s="177">
        <f t="shared" si="15"/>
        <v>131432.44</v>
      </c>
      <c r="BA274" s="93" t="s">
        <v>74</v>
      </c>
      <c r="BB274" s="177">
        <v>0</v>
      </c>
      <c r="BC274" s="177">
        <v>0</v>
      </c>
      <c r="BD274" s="177">
        <v>0</v>
      </c>
      <c r="BE274" s="177">
        <v>0</v>
      </c>
      <c r="BF274" s="177">
        <v>0</v>
      </c>
      <c r="BG274" s="177">
        <v>0</v>
      </c>
    </row>
    <row r="275" spans="1:59" s="89" customFormat="1" ht="236.25" x14ac:dyDescent="0.25">
      <c r="A275" s="28" t="s">
        <v>87</v>
      </c>
      <c r="B275" s="90">
        <v>9</v>
      </c>
      <c r="C275" s="90">
        <v>1</v>
      </c>
      <c r="D275" s="28" t="s">
        <v>1017</v>
      </c>
      <c r="E275" s="91" t="s">
        <v>145</v>
      </c>
      <c r="F275" s="90" t="s">
        <v>66</v>
      </c>
      <c r="G275" s="91" t="s">
        <v>67</v>
      </c>
      <c r="H275" s="28">
        <v>27200</v>
      </c>
      <c r="I275" s="28" t="s">
        <v>537</v>
      </c>
      <c r="J275" s="28" t="s">
        <v>69</v>
      </c>
      <c r="K275" s="90" t="s">
        <v>69</v>
      </c>
      <c r="L275" s="92" t="s">
        <v>69</v>
      </c>
      <c r="M275" s="28" t="s">
        <v>70</v>
      </c>
      <c r="N275" s="93" t="s">
        <v>1018</v>
      </c>
      <c r="O275" s="93" t="s">
        <v>66</v>
      </c>
      <c r="P275" s="160" t="s">
        <v>145</v>
      </c>
      <c r="Q275" s="160">
        <v>5</v>
      </c>
      <c r="R275" s="160">
        <v>5</v>
      </c>
      <c r="S275" s="160">
        <v>4</v>
      </c>
      <c r="T275" s="160">
        <v>7</v>
      </c>
      <c r="U275" s="166" t="s">
        <v>80</v>
      </c>
      <c r="V275" s="160" t="s">
        <v>74</v>
      </c>
      <c r="W275" s="177">
        <v>0</v>
      </c>
      <c r="X275" s="177">
        <v>84911.93</v>
      </c>
      <c r="Y275" s="177">
        <v>0</v>
      </c>
      <c r="Z275" s="177">
        <v>0</v>
      </c>
      <c r="AA275" s="179">
        <v>0</v>
      </c>
      <c r="AB275" s="76" t="s">
        <v>69</v>
      </c>
      <c r="AC275" s="179">
        <v>9000</v>
      </c>
      <c r="AD275" s="76" t="s">
        <v>1019</v>
      </c>
      <c r="AE275" s="179">
        <v>0</v>
      </c>
      <c r="AF275" s="183">
        <v>0</v>
      </c>
      <c r="AG275" s="77" t="s">
        <v>69</v>
      </c>
      <c r="AH275" s="183">
        <v>10500</v>
      </c>
      <c r="AI275" s="77" t="s">
        <v>1020</v>
      </c>
      <c r="AJ275" s="183">
        <v>0</v>
      </c>
      <c r="AK275" s="187">
        <v>0</v>
      </c>
      <c r="AL275" s="78" t="s">
        <v>69</v>
      </c>
      <c r="AM275" s="187">
        <v>16700</v>
      </c>
      <c r="AN275" s="78" t="s">
        <v>1021</v>
      </c>
      <c r="AO275" s="187">
        <v>0</v>
      </c>
      <c r="AP275" s="191">
        <v>0</v>
      </c>
      <c r="AQ275" s="94" t="s">
        <v>69</v>
      </c>
      <c r="AR275" s="191">
        <v>28400</v>
      </c>
      <c r="AS275" s="108" t="s">
        <v>1022</v>
      </c>
      <c r="AT275" s="192">
        <v>0</v>
      </c>
      <c r="AU275" s="193">
        <v>0</v>
      </c>
      <c r="AV275" s="109" t="s">
        <v>69</v>
      </c>
      <c r="AW275" s="193">
        <v>0</v>
      </c>
      <c r="AX275" s="109" t="s">
        <v>69</v>
      </c>
      <c r="AY275" s="177">
        <f t="shared" si="14"/>
        <v>0</v>
      </c>
      <c r="AZ275" s="177">
        <f t="shared" si="15"/>
        <v>149511.93</v>
      </c>
      <c r="BA275" s="93" t="s">
        <v>74</v>
      </c>
      <c r="BB275" s="177">
        <v>0</v>
      </c>
      <c r="BC275" s="177">
        <v>0</v>
      </c>
      <c r="BD275" s="177">
        <v>0</v>
      </c>
      <c r="BE275" s="177">
        <v>0</v>
      </c>
      <c r="BF275" s="177">
        <v>0</v>
      </c>
      <c r="BG275" s="177">
        <v>0</v>
      </c>
    </row>
    <row r="276" spans="1:59" s="89" customFormat="1" ht="31.5" x14ac:dyDescent="0.25">
      <c r="A276" s="28" t="s">
        <v>87</v>
      </c>
      <c r="B276" s="90">
        <v>9</v>
      </c>
      <c r="C276" s="90">
        <v>1</v>
      </c>
      <c r="D276" s="28" t="s">
        <v>1023</v>
      </c>
      <c r="E276" s="91" t="s">
        <v>145</v>
      </c>
      <c r="F276" s="90" t="s">
        <v>85</v>
      </c>
      <c r="G276" s="91" t="s">
        <v>67</v>
      </c>
      <c r="H276" s="28">
        <v>27200</v>
      </c>
      <c r="I276" s="28" t="s">
        <v>537</v>
      </c>
      <c r="J276" s="28" t="s">
        <v>69</v>
      </c>
      <c r="K276" s="90" t="s">
        <v>69</v>
      </c>
      <c r="L276" s="92" t="s">
        <v>69</v>
      </c>
      <c r="M276" s="28" t="s">
        <v>70</v>
      </c>
      <c r="N276" s="93" t="s">
        <v>1024</v>
      </c>
      <c r="O276" s="93" t="s">
        <v>91</v>
      </c>
      <c r="P276" s="160" t="s">
        <v>145</v>
      </c>
      <c r="Q276" s="160">
        <v>3</v>
      </c>
      <c r="R276" s="160" t="s">
        <v>80</v>
      </c>
      <c r="S276" s="160" t="s">
        <v>80</v>
      </c>
      <c r="T276" s="160">
        <v>2</v>
      </c>
      <c r="U276" s="166" t="s">
        <v>80</v>
      </c>
      <c r="V276" s="160" t="s">
        <v>74</v>
      </c>
      <c r="W276" s="177">
        <v>0</v>
      </c>
      <c r="X276" s="177">
        <v>17840.47</v>
      </c>
      <c r="Y276" s="177">
        <v>0</v>
      </c>
      <c r="Z276" s="177">
        <v>2000</v>
      </c>
      <c r="AA276" s="179">
        <v>0</v>
      </c>
      <c r="AB276" s="76" t="s">
        <v>69</v>
      </c>
      <c r="AC276" s="179">
        <v>0</v>
      </c>
      <c r="AD276" s="76" t="s">
        <v>69</v>
      </c>
      <c r="AE276" s="179">
        <v>0</v>
      </c>
      <c r="AF276" s="183">
        <v>0</v>
      </c>
      <c r="AG276" s="77" t="s">
        <v>69</v>
      </c>
      <c r="AH276" s="183">
        <v>0</v>
      </c>
      <c r="AI276" s="77" t="s">
        <v>69</v>
      </c>
      <c r="AJ276" s="183">
        <v>0</v>
      </c>
      <c r="AK276" s="187">
        <v>0</v>
      </c>
      <c r="AL276" s="78" t="s">
        <v>69</v>
      </c>
      <c r="AM276" s="187">
        <v>0</v>
      </c>
      <c r="AN276" s="78" t="s">
        <v>69</v>
      </c>
      <c r="AO276" s="187">
        <v>0</v>
      </c>
      <c r="AP276" s="191">
        <v>0</v>
      </c>
      <c r="AQ276" s="94" t="s">
        <v>69</v>
      </c>
      <c r="AR276" s="191">
        <v>1800</v>
      </c>
      <c r="AS276" s="108" t="s">
        <v>1025</v>
      </c>
      <c r="AT276" s="192">
        <v>0</v>
      </c>
      <c r="AU276" s="193">
        <v>0</v>
      </c>
      <c r="AV276" s="109" t="s">
        <v>69</v>
      </c>
      <c r="AW276" s="193">
        <v>0</v>
      </c>
      <c r="AX276" s="109" t="s">
        <v>69</v>
      </c>
      <c r="AY276" s="177">
        <f t="shared" si="14"/>
        <v>0</v>
      </c>
      <c r="AZ276" s="177">
        <f t="shared" si="15"/>
        <v>21640.47</v>
      </c>
      <c r="BA276" s="93" t="s">
        <v>74</v>
      </c>
      <c r="BB276" s="177">
        <v>0</v>
      </c>
      <c r="BC276" s="177">
        <v>0</v>
      </c>
      <c r="BD276" s="177">
        <v>0</v>
      </c>
      <c r="BE276" s="177">
        <v>0</v>
      </c>
      <c r="BF276" s="177">
        <v>0</v>
      </c>
      <c r="BG276" s="177">
        <v>0</v>
      </c>
    </row>
    <row r="277" spans="1:59" s="89" customFormat="1" ht="78.75" x14ac:dyDescent="0.25">
      <c r="A277" s="28" t="s">
        <v>87</v>
      </c>
      <c r="B277" s="90">
        <v>9</v>
      </c>
      <c r="C277" s="90">
        <v>2</v>
      </c>
      <c r="D277" s="28" t="s">
        <v>1023</v>
      </c>
      <c r="E277" s="91" t="s">
        <v>145</v>
      </c>
      <c r="F277" s="90" t="s">
        <v>85</v>
      </c>
      <c r="G277" s="91" t="s">
        <v>67</v>
      </c>
      <c r="H277" s="28">
        <v>27200</v>
      </c>
      <c r="I277" s="28" t="s">
        <v>537</v>
      </c>
      <c r="J277" s="28" t="s">
        <v>69</v>
      </c>
      <c r="K277" s="90" t="s">
        <v>69</v>
      </c>
      <c r="L277" s="92" t="s">
        <v>69</v>
      </c>
      <c r="M277" s="28" t="s">
        <v>77</v>
      </c>
      <c r="N277" s="93" t="s">
        <v>1026</v>
      </c>
      <c r="O277" s="93" t="s">
        <v>86</v>
      </c>
      <c r="P277" s="160" t="s">
        <v>145</v>
      </c>
      <c r="Q277" s="160">
        <v>7</v>
      </c>
      <c r="R277" s="160">
        <v>3</v>
      </c>
      <c r="S277" s="160">
        <v>7</v>
      </c>
      <c r="T277" s="160" t="s">
        <v>80</v>
      </c>
      <c r="U277" s="166" t="s">
        <v>80</v>
      </c>
      <c r="V277" s="160" t="s">
        <v>74</v>
      </c>
      <c r="W277" s="177">
        <v>0</v>
      </c>
      <c r="X277" s="177">
        <v>52874.06</v>
      </c>
      <c r="Y277" s="177">
        <v>0</v>
      </c>
      <c r="Z277" s="177">
        <v>0</v>
      </c>
      <c r="AA277" s="179">
        <v>0</v>
      </c>
      <c r="AB277" s="76" t="s">
        <v>69</v>
      </c>
      <c r="AC277" s="179">
        <v>8000</v>
      </c>
      <c r="AD277" s="76" t="s">
        <v>1027</v>
      </c>
      <c r="AE277" s="179">
        <v>0</v>
      </c>
      <c r="AF277" s="183">
        <v>0</v>
      </c>
      <c r="AG277" s="77" t="s">
        <v>69</v>
      </c>
      <c r="AH277" s="183">
        <v>9300</v>
      </c>
      <c r="AI277" s="77" t="s">
        <v>1028</v>
      </c>
      <c r="AJ277" s="183">
        <v>0</v>
      </c>
      <c r="AK277" s="187">
        <v>0</v>
      </c>
      <c r="AL277" s="78" t="s">
        <v>69</v>
      </c>
      <c r="AM277" s="187">
        <v>15000</v>
      </c>
      <c r="AN277" s="78" t="s">
        <v>1029</v>
      </c>
      <c r="AO277" s="187">
        <v>0</v>
      </c>
      <c r="AP277" s="191">
        <v>0</v>
      </c>
      <c r="AQ277" s="94" t="s">
        <v>69</v>
      </c>
      <c r="AR277" s="191">
        <v>0</v>
      </c>
      <c r="AS277" s="108" t="s">
        <v>69</v>
      </c>
      <c r="AT277" s="192">
        <v>0</v>
      </c>
      <c r="AU277" s="193">
        <v>0</v>
      </c>
      <c r="AV277" s="109" t="s">
        <v>69</v>
      </c>
      <c r="AW277" s="193">
        <v>0</v>
      </c>
      <c r="AX277" s="109" t="s">
        <v>69</v>
      </c>
      <c r="AY277" s="177">
        <f t="shared" si="14"/>
        <v>0</v>
      </c>
      <c r="AZ277" s="177">
        <f t="shared" si="15"/>
        <v>85174.06</v>
      </c>
      <c r="BA277" s="93" t="s">
        <v>74</v>
      </c>
      <c r="BB277" s="177">
        <v>0</v>
      </c>
      <c r="BC277" s="177">
        <v>0</v>
      </c>
      <c r="BD277" s="177">
        <v>0</v>
      </c>
      <c r="BE277" s="177">
        <v>0</v>
      </c>
      <c r="BF277" s="177">
        <v>0</v>
      </c>
      <c r="BG277" s="177">
        <v>0</v>
      </c>
    </row>
    <row r="278" spans="1:59" s="89" customFormat="1" ht="47.25" x14ac:dyDescent="0.25">
      <c r="A278" s="28" t="s">
        <v>87</v>
      </c>
      <c r="B278" s="90">
        <v>9</v>
      </c>
      <c r="C278" s="90">
        <v>1</v>
      </c>
      <c r="D278" s="28" t="s">
        <v>1030</v>
      </c>
      <c r="E278" s="91" t="s">
        <v>145</v>
      </c>
      <c r="F278" s="90" t="s">
        <v>76</v>
      </c>
      <c r="G278" s="91" t="s">
        <v>67</v>
      </c>
      <c r="H278" s="28">
        <v>27200</v>
      </c>
      <c r="I278" s="28" t="s">
        <v>537</v>
      </c>
      <c r="J278" s="28" t="s">
        <v>69</v>
      </c>
      <c r="K278" s="90" t="s">
        <v>69</v>
      </c>
      <c r="L278" s="92" t="s">
        <v>69</v>
      </c>
      <c r="M278" s="28" t="s">
        <v>77</v>
      </c>
      <c r="N278" s="93" t="s">
        <v>1031</v>
      </c>
      <c r="O278" s="93" t="s">
        <v>79</v>
      </c>
      <c r="P278" s="160" t="s">
        <v>74</v>
      </c>
      <c r="Q278" s="160">
        <v>7</v>
      </c>
      <c r="R278" s="160" t="s">
        <v>80</v>
      </c>
      <c r="S278" s="160">
        <v>7</v>
      </c>
      <c r="T278" s="160" t="s">
        <v>80</v>
      </c>
      <c r="U278" s="166" t="s">
        <v>80</v>
      </c>
      <c r="V278" s="160" t="s">
        <v>74</v>
      </c>
      <c r="W278" s="177">
        <v>0</v>
      </c>
      <c r="X278" s="177">
        <v>60167.67</v>
      </c>
      <c r="Y278" s="177">
        <v>0</v>
      </c>
      <c r="Z278" s="177">
        <v>0</v>
      </c>
      <c r="AA278" s="179">
        <v>0</v>
      </c>
      <c r="AB278" s="76" t="s">
        <v>69</v>
      </c>
      <c r="AC278" s="179">
        <v>23000</v>
      </c>
      <c r="AD278" s="76" t="s">
        <v>1032</v>
      </c>
      <c r="AE278" s="179">
        <v>0</v>
      </c>
      <c r="AF278" s="183">
        <v>0</v>
      </c>
      <c r="AG278" s="77" t="s">
        <v>69</v>
      </c>
      <c r="AH278" s="183">
        <v>0</v>
      </c>
      <c r="AI278" s="77" t="s">
        <v>69</v>
      </c>
      <c r="AJ278" s="183">
        <v>0</v>
      </c>
      <c r="AK278" s="187">
        <v>0</v>
      </c>
      <c r="AL278" s="78" t="s">
        <v>69</v>
      </c>
      <c r="AM278" s="187">
        <v>0</v>
      </c>
      <c r="AN278" s="78" t="s">
        <v>69</v>
      </c>
      <c r="AO278" s="187">
        <v>0</v>
      </c>
      <c r="AP278" s="191">
        <v>0</v>
      </c>
      <c r="AQ278" s="94" t="s">
        <v>69</v>
      </c>
      <c r="AR278" s="191">
        <v>0</v>
      </c>
      <c r="AS278" s="108" t="s">
        <v>69</v>
      </c>
      <c r="AT278" s="192">
        <v>0</v>
      </c>
      <c r="AU278" s="193">
        <v>0</v>
      </c>
      <c r="AV278" s="109" t="s">
        <v>69</v>
      </c>
      <c r="AW278" s="193">
        <v>0</v>
      </c>
      <c r="AX278" s="109" t="s">
        <v>69</v>
      </c>
      <c r="AY278" s="177">
        <f t="shared" si="14"/>
        <v>0</v>
      </c>
      <c r="AZ278" s="177">
        <f t="shared" si="15"/>
        <v>83167.67</v>
      </c>
      <c r="BA278" s="93" t="s">
        <v>74</v>
      </c>
      <c r="BB278" s="177">
        <v>0</v>
      </c>
      <c r="BC278" s="177">
        <v>0</v>
      </c>
      <c r="BD278" s="177">
        <v>0</v>
      </c>
      <c r="BE278" s="177">
        <v>0</v>
      </c>
      <c r="BF278" s="177">
        <v>0</v>
      </c>
      <c r="BG278" s="177">
        <v>0</v>
      </c>
    </row>
    <row r="279" spans="1:59" s="89" customFormat="1" ht="126" x14ac:dyDescent="0.25">
      <c r="A279" s="28" t="s">
        <v>87</v>
      </c>
      <c r="B279" s="90">
        <v>9</v>
      </c>
      <c r="C279" s="90">
        <v>2</v>
      </c>
      <c r="D279" s="28" t="s">
        <v>1033</v>
      </c>
      <c r="E279" s="91" t="s">
        <v>145</v>
      </c>
      <c r="F279" s="90" t="s">
        <v>66</v>
      </c>
      <c r="G279" s="91" t="s">
        <v>67</v>
      </c>
      <c r="H279" s="28">
        <v>28102</v>
      </c>
      <c r="I279" s="28" t="s">
        <v>607</v>
      </c>
      <c r="J279" s="28">
        <v>23142000</v>
      </c>
      <c r="K279" s="90" t="s">
        <v>1034</v>
      </c>
      <c r="L279" s="92" t="s">
        <v>1035</v>
      </c>
      <c r="M279" s="28" t="s">
        <v>70</v>
      </c>
      <c r="N279" s="93" t="s">
        <v>1036</v>
      </c>
      <c r="O279" s="93" t="s">
        <v>1037</v>
      </c>
      <c r="P279" s="160" t="s">
        <v>145</v>
      </c>
      <c r="Q279" s="160">
        <v>10</v>
      </c>
      <c r="R279" s="160">
        <v>5</v>
      </c>
      <c r="S279" s="160">
        <v>7</v>
      </c>
      <c r="T279" s="160">
        <v>6</v>
      </c>
      <c r="U279" s="166" t="s">
        <v>80</v>
      </c>
      <c r="V279" s="160" t="s">
        <v>74</v>
      </c>
      <c r="W279" s="177">
        <v>3300</v>
      </c>
      <c r="X279" s="177">
        <v>30289.439999999999</v>
      </c>
      <c r="Y279" s="177">
        <v>500</v>
      </c>
      <c r="Z279" s="177">
        <v>5049.93</v>
      </c>
      <c r="AA279" s="179">
        <v>0</v>
      </c>
      <c r="AB279" s="76" t="s">
        <v>69</v>
      </c>
      <c r="AC279" s="179">
        <v>3500</v>
      </c>
      <c r="AD279" s="76" t="s">
        <v>1509</v>
      </c>
      <c r="AE279" s="179">
        <v>0</v>
      </c>
      <c r="AF279" s="183">
        <v>500</v>
      </c>
      <c r="AG279" s="77" t="s">
        <v>1038</v>
      </c>
      <c r="AH279" s="183">
        <v>6000</v>
      </c>
      <c r="AI279" s="77" t="s">
        <v>1039</v>
      </c>
      <c r="AJ279" s="183">
        <v>0</v>
      </c>
      <c r="AK279" s="187">
        <v>500</v>
      </c>
      <c r="AL279" s="78" t="s">
        <v>1038</v>
      </c>
      <c r="AM279" s="187">
        <v>4900</v>
      </c>
      <c r="AN279" s="78" t="s">
        <v>1409</v>
      </c>
      <c r="AO279" s="187">
        <v>0</v>
      </c>
      <c r="AP279" s="191">
        <v>500</v>
      </c>
      <c r="AQ279" s="94" t="s">
        <v>1038</v>
      </c>
      <c r="AR279" s="191">
        <v>4700</v>
      </c>
      <c r="AS279" s="108" t="s">
        <v>1407</v>
      </c>
      <c r="AT279" s="192">
        <v>0</v>
      </c>
      <c r="AU279" s="193">
        <v>0</v>
      </c>
      <c r="AV279" s="109" t="s">
        <v>69</v>
      </c>
      <c r="AW279" s="193">
        <v>0</v>
      </c>
      <c r="AX279" s="109" t="s">
        <v>69</v>
      </c>
      <c r="AY279" s="177">
        <f t="shared" si="14"/>
        <v>5300</v>
      </c>
      <c r="AZ279" s="177">
        <f t="shared" si="15"/>
        <v>54439.369999999995</v>
      </c>
      <c r="BA279" s="93" t="s">
        <v>74</v>
      </c>
      <c r="BB279" s="177">
        <v>0</v>
      </c>
      <c r="BC279" s="177">
        <v>0</v>
      </c>
      <c r="BD279" s="177">
        <v>0</v>
      </c>
      <c r="BE279" s="177">
        <v>0</v>
      </c>
      <c r="BF279" s="177">
        <v>0</v>
      </c>
      <c r="BG279" s="177">
        <v>0</v>
      </c>
    </row>
    <row r="280" spans="1:59" s="89" customFormat="1" ht="78.75" x14ac:dyDescent="0.25">
      <c r="A280" s="28" t="s">
        <v>87</v>
      </c>
      <c r="B280" s="90">
        <v>9</v>
      </c>
      <c r="C280" s="90">
        <v>1</v>
      </c>
      <c r="D280" s="28" t="s">
        <v>1040</v>
      </c>
      <c r="E280" s="91" t="s">
        <v>145</v>
      </c>
      <c r="F280" s="90" t="s">
        <v>76</v>
      </c>
      <c r="G280" s="91" t="s">
        <v>67</v>
      </c>
      <c r="H280" s="28">
        <v>28102</v>
      </c>
      <c r="I280" s="28" t="s">
        <v>607</v>
      </c>
      <c r="J280" s="28">
        <v>23142000</v>
      </c>
      <c r="K280" s="90" t="s">
        <v>1041</v>
      </c>
      <c r="L280" s="92" t="s">
        <v>1042</v>
      </c>
      <c r="M280" s="28" t="s">
        <v>77</v>
      </c>
      <c r="N280" s="93" t="s">
        <v>1043</v>
      </c>
      <c r="O280" s="93" t="s">
        <v>1044</v>
      </c>
      <c r="P280" s="160" t="s">
        <v>145</v>
      </c>
      <c r="Q280" s="160">
        <v>10</v>
      </c>
      <c r="R280" s="160">
        <v>5</v>
      </c>
      <c r="S280" s="160">
        <v>7</v>
      </c>
      <c r="T280" s="160">
        <v>6</v>
      </c>
      <c r="U280" s="166" t="s">
        <v>80</v>
      </c>
      <c r="V280" s="160" t="s">
        <v>74</v>
      </c>
      <c r="W280" s="177">
        <v>1200</v>
      </c>
      <c r="X280" s="177">
        <v>37499.769999999997</v>
      </c>
      <c r="Y280" s="177">
        <v>500</v>
      </c>
      <c r="Z280" s="177">
        <v>5617.7</v>
      </c>
      <c r="AA280" s="179">
        <v>3000</v>
      </c>
      <c r="AB280" s="76" t="s">
        <v>1038</v>
      </c>
      <c r="AC280" s="179">
        <v>34000</v>
      </c>
      <c r="AD280" s="76" t="s">
        <v>1045</v>
      </c>
      <c r="AE280" s="179">
        <v>0</v>
      </c>
      <c r="AF280" s="183">
        <v>500</v>
      </c>
      <c r="AG280" s="77" t="s">
        <v>1038</v>
      </c>
      <c r="AH280" s="183">
        <v>3300</v>
      </c>
      <c r="AI280" s="77" t="s">
        <v>1046</v>
      </c>
      <c r="AJ280" s="183">
        <v>0</v>
      </c>
      <c r="AK280" s="187">
        <v>500</v>
      </c>
      <c r="AL280" s="78" t="s">
        <v>1038</v>
      </c>
      <c r="AM280" s="187">
        <v>3300</v>
      </c>
      <c r="AN280" s="78" t="s">
        <v>1410</v>
      </c>
      <c r="AO280" s="187">
        <v>0</v>
      </c>
      <c r="AP280" s="191">
        <v>500</v>
      </c>
      <c r="AQ280" s="94" t="s">
        <v>1038</v>
      </c>
      <c r="AR280" s="191">
        <v>2800</v>
      </c>
      <c r="AS280" s="108" t="s">
        <v>1408</v>
      </c>
      <c r="AT280" s="192">
        <v>0</v>
      </c>
      <c r="AU280" s="193">
        <v>0</v>
      </c>
      <c r="AV280" s="109" t="s">
        <v>69</v>
      </c>
      <c r="AW280" s="193">
        <v>0</v>
      </c>
      <c r="AX280" s="109" t="s">
        <v>69</v>
      </c>
      <c r="AY280" s="177">
        <f t="shared" si="14"/>
        <v>6200</v>
      </c>
      <c r="AZ280" s="177">
        <f t="shared" si="15"/>
        <v>86517.47</v>
      </c>
      <c r="BA280" s="93" t="s">
        <v>74</v>
      </c>
      <c r="BB280" s="177">
        <v>0</v>
      </c>
      <c r="BC280" s="177">
        <v>0</v>
      </c>
      <c r="BD280" s="177">
        <v>0</v>
      </c>
      <c r="BE280" s="177">
        <v>0</v>
      </c>
      <c r="BF280" s="177">
        <v>0</v>
      </c>
      <c r="BG280" s="177">
        <v>0</v>
      </c>
    </row>
    <row r="281" spans="1:59" s="89" customFormat="1" ht="31.5" x14ac:dyDescent="0.25">
      <c r="A281" s="28" t="s">
        <v>87</v>
      </c>
      <c r="B281" s="90">
        <v>9</v>
      </c>
      <c r="C281" s="90">
        <v>2</v>
      </c>
      <c r="D281" s="28" t="s">
        <v>1047</v>
      </c>
      <c r="E281" s="91" t="s">
        <v>145</v>
      </c>
      <c r="F281" s="90" t="s">
        <v>66</v>
      </c>
      <c r="G281" s="91" t="s">
        <v>67</v>
      </c>
      <c r="H281" s="28">
        <v>28103</v>
      </c>
      <c r="I281" s="28" t="s">
        <v>1048</v>
      </c>
      <c r="J281" s="28" t="s">
        <v>69</v>
      </c>
      <c r="K281" s="90" t="s">
        <v>69</v>
      </c>
      <c r="L281" s="92" t="s">
        <v>69</v>
      </c>
      <c r="M281" s="28" t="s">
        <v>70</v>
      </c>
      <c r="N281" s="93" t="s">
        <v>1049</v>
      </c>
      <c r="O281" s="93" t="s">
        <v>1050</v>
      </c>
      <c r="P281" s="160" t="s">
        <v>145</v>
      </c>
      <c r="Q281" s="160">
        <v>10</v>
      </c>
      <c r="R281" s="160">
        <v>6</v>
      </c>
      <c r="S281" s="160">
        <v>8</v>
      </c>
      <c r="T281" s="160">
        <v>10</v>
      </c>
      <c r="U281" s="166" t="s">
        <v>80</v>
      </c>
      <c r="V281" s="160" t="s">
        <v>74</v>
      </c>
      <c r="W281" s="177">
        <v>0</v>
      </c>
      <c r="X281" s="177">
        <v>1447.18</v>
      </c>
      <c r="Y281" s="177">
        <v>0</v>
      </c>
      <c r="Z281" s="177">
        <v>1000</v>
      </c>
      <c r="AA281" s="179">
        <v>0</v>
      </c>
      <c r="AB281" s="76" t="s">
        <v>69</v>
      </c>
      <c r="AC281" s="179">
        <v>0</v>
      </c>
      <c r="AD281" s="76" t="s">
        <v>69</v>
      </c>
      <c r="AE281" s="179">
        <v>0</v>
      </c>
      <c r="AF281" s="183">
        <v>0</v>
      </c>
      <c r="AG281" s="77" t="s">
        <v>69</v>
      </c>
      <c r="AH281" s="183">
        <v>0</v>
      </c>
      <c r="AI281" s="77" t="s">
        <v>69</v>
      </c>
      <c r="AJ281" s="183">
        <v>0</v>
      </c>
      <c r="AK281" s="187">
        <v>0</v>
      </c>
      <c r="AL281" s="78" t="s">
        <v>69</v>
      </c>
      <c r="AM281" s="187">
        <v>0</v>
      </c>
      <c r="AN281" s="78" t="s">
        <v>69</v>
      </c>
      <c r="AO281" s="187">
        <v>0</v>
      </c>
      <c r="AP281" s="191">
        <v>0</v>
      </c>
      <c r="AQ281" s="94" t="s">
        <v>69</v>
      </c>
      <c r="AR281" s="191">
        <v>400</v>
      </c>
      <c r="AS281" s="108" t="s">
        <v>1051</v>
      </c>
      <c r="AT281" s="192">
        <v>0</v>
      </c>
      <c r="AU281" s="193">
        <v>0</v>
      </c>
      <c r="AV281" s="109" t="s">
        <v>69</v>
      </c>
      <c r="AW281" s="193">
        <v>0</v>
      </c>
      <c r="AX281" s="109" t="s">
        <v>69</v>
      </c>
      <c r="AY281" s="177">
        <f t="shared" si="14"/>
        <v>0</v>
      </c>
      <c r="AZ281" s="177">
        <f t="shared" si="15"/>
        <v>2847.1800000000003</v>
      </c>
      <c r="BA281" s="93" t="s">
        <v>74</v>
      </c>
      <c r="BB281" s="177">
        <v>0</v>
      </c>
      <c r="BC281" s="177">
        <v>0</v>
      </c>
      <c r="BD281" s="177">
        <v>0</v>
      </c>
      <c r="BE281" s="177">
        <v>0</v>
      </c>
      <c r="BF281" s="177">
        <v>0</v>
      </c>
      <c r="BG281" s="177">
        <v>0</v>
      </c>
    </row>
    <row r="282" spans="1:59" s="89" customFormat="1" ht="31.5" x14ac:dyDescent="0.25">
      <c r="A282" s="28" t="s">
        <v>87</v>
      </c>
      <c r="B282" s="90">
        <v>9</v>
      </c>
      <c r="C282" s="90">
        <v>3</v>
      </c>
      <c r="D282" s="28" t="s">
        <v>1052</v>
      </c>
      <c r="E282" s="91" t="s">
        <v>145</v>
      </c>
      <c r="F282" s="90" t="s">
        <v>1053</v>
      </c>
      <c r="G282" s="91" t="s">
        <v>67</v>
      </c>
      <c r="H282" s="28">
        <v>28103</v>
      </c>
      <c r="I282" s="28" t="s">
        <v>1048</v>
      </c>
      <c r="J282" s="28" t="s">
        <v>69</v>
      </c>
      <c r="K282" s="90" t="s">
        <v>69</v>
      </c>
      <c r="L282" s="92" t="s">
        <v>69</v>
      </c>
      <c r="M282" s="28" t="s">
        <v>77</v>
      </c>
      <c r="N282" s="93" t="s">
        <v>1054</v>
      </c>
      <c r="O282" s="93" t="s">
        <v>1055</v>
      </c>
      <c r="P282" s="160" t="s">
        <v>145</v>
      </c>
      <c r="Q282" s="160">
        <v>10</v>
      </c>
      <c r="R282" s="160" t="s">
        <v>80</v>
      </c>
      <c r="S282" s="160">
        <v>5</v>
      </c>
      <c r="T282" s="160" t="s">
        <v>80</v>
      </c>
      <c r="U282" s="166" t="s">
        <v>80</v>
      </c>
      <c r="V282" s="160" t="s">
        <v>74</v>
      </c>
      <c r="W282" s="177">
        <v>0</v>
      </c>
      <c r="X282" s="177">
        <v>604.20000000000005</v>
      </c>
      <c r="Y282" s="177">
        <v>0</v>
      </c>
      <c r="Z282" s="177">
        <v>0</v>
      </c>
      <c r="AA282" s="179">
        <v>0</v>
      </c>
      <c r="AB282" s="76" t="s">
        <v>69</v>
      </c>
      <c r="AC282" s="179">
        <v>1400</v>
      </c>
      <c r="AD282" s="76" t="s">
        <v>1056</v>
      </c>
      <c r="AE282" s="179">
        <v>0</v>
      </c>
      <c r="AF282" s="183">
        <v>0</v>
      </c>
      <c r="AG282" s="77" t="s">
        <v>69</v>
      </c>
      <c r="AH282" s="183">
        <v>1200</v>
      </c>
      <c r="AI282" s="77" t="s">
        <v>1057</v>
      </c>
      <c r="AJ282" s="183">
        <v>0</v>
      </c>
      <c r="AK282" s="187">
        <v>0</v>
      </c>
      <c r="AL282" s="78" t="s">
        <v>69</v>
      </c>
      <c r="AM282" s="187">
        <v>2200</v>
      </c>
      <c r="AN282" s="78" t="s">
        <v>1058</v>
      </c>
      <c r="AO282" s="187">
        <v>0</v>
      </c>
      <c r="AP282" s="191">
        <v>0</v>
      </c>
      <c r="AQ282" s="94" t="s">
        <v>69</v>
      </c>
      <c r="AR282" s="191">
        <v>0</v>
      </c>
      <c r="AS282" s="108" t="s">
        <v>69</v>
      </c>
      <c r="AT282" s="192">
        <v>0</v>
      </c>
      <c r="AU282" s="193">
        <v>0</v>
      </c>
      <c r="AV282" s="109" t="s">
        <v>69</v>
      </c>
      <c r="AW282" s="193">
        <v>0</v>
      </c>
      <c r="AX282" s="109" t="s">
        <v>69</v>
      </c>
      <c r="AY282" s="177">
        <f t="shared" si="14"/>
        <v>0</v>
      </c>
      <c r="AZ282" s="177">
        <f t="shared" si="15"/>
        <v>5404.2</v>
      </c>
      <c r="BA282" s="93" t="s">
        <v>74</v>
      </c>
      <c r="BB282" s="177">
        <v>0</v>
      </c>
      <c r="BC282" s="177">
        <v>0</v>
      </c>
      <c r="BD282" s="177">
        <v>0</v>
      </c>
      <c r="BE282" s="177">
        <v>0</v>
      </c>
      <c r="BF282" s="177">
        <v>0</v>
      </c>
      <c r="BG282" s="177">
        <v>0</v>
      </c>
    </row>
    <row r="283" spans="1:59" s="89" customFormat="1" ht="63" x14ac:dyDescent="0.25">
      <c r="A283" s="28" t="s">
        <v>87</v>
      </c>
      <c r="B283" s="90">
        <v>9</v>
      </c>
      <c r="C283" s="90">
        <v>2</v>
      </c>
      <c r="D283" s="28" t="s">
        <v>1059</v>
      </c>
      <c r="E283" s="91" t="s">
        <v>145</v>
      </c>
      <c r="F283" s="90" t="s">
        <v>1060</v>
      </c>
      <c r="G283" s="91" t="s">
        <v>100</v>
      </c>
      <c r="H283" s="28">
        <v>42100</v>
      </c>
      <c r="I283" s="28" t="s">
        <v>1061</v>
      </c>
      <c r="J283" s="28" t="s">
        <v>69</v>
      </c>
      <c r="K283" s="90" t="s">
        <v>69</v>
      </c>
      <c r="L283" s="92" t="s">
        <v>69</v>
      </c>
      <c r="M283" s="28" t="s">
        <v>129</v>
      </c>
      <c r="N283" s="93" t="s">
        <v>1062</v>
      </c>
      <c r="O283" s="93" t="s">
        <v>1063</v>
      </c>
      <c r="P283" s="160" t="s">
        <v>74</v>
      </c>
      <c r="Q283" s="160">
        <v>6</v>
      </c>
      <c r="R283" s="160">
        <v>6</v>
      </c>
      <c r="S283" s="160">
        <v>6</v>
      </c>
      <c r="T283" s="160">
        <v>6</v>
      </c>
      <c r="U283" s="166" t="s">
        <v>80</v>
      </c>
      <c r="V283" s="160" t="s">
        <v>74</v>
      </c>
      <c r="W283" s="177">
        <v>0</v>
      </c>
      <c r="X283" s="177">
        <v>96746.63</v>
      </c>
      <c r="Y283" s="177">
        <v>0</v>
      </c>
      <c r="Z283" s="177">
        <v>214619.85</v>
      </c>
      <c r="AA283" s="179">
        <v>0</v>
      </c>
      <c r="AB283" s="76" t="s">
        <v>69</v>
      </c>
      <c r="AC283" s="179">
        <v>100000</v>
      </c>
      <c r="AD283" s="76" t="s">
        <v>1064</v>
      </c>
      <c r="AE283" s="179">
        <v>0</v>
      </c>
      <c r="AF283" s="183">
        <v>0</v>
      </c>
      <c r="AG283" s="77" t="s">
        <v>69</v>
      </c>
      <c r="AH283" s="183">
        <v>680000</v>
      </c>
      <c r="AI283" s="77" t="s">
        <v>1064</v>
      </c>
      <c r="AJ283" s="183">
        <v>0</v>
      </c>
      <c r="AK283" s="187">
        <v>0</v>
      </c>
      <c r="AL283" s="78" t="s">
        <v>69</v>
      </c>
      <c r="AM283" s="187">
        <v>680000</v>
      </c>
      <c r="AN283" s="78" t="s">
        <v>1064</v>
      </c>
      <c r="AO283" s="187">
        <v>0</v>
      </c>
      <c r="AP283" s="191">
        <v>0</v>
      </c>
      <c r="AQ283" s="94" t="s">
        <v>69</v>
      </c>
      <c r="AR283" s="191">
        <v>80000</v>
      </c>
      <c r="AS283" s="108" t="s">
        <v>1064</v>
      </c>
      <c r="AT283" s="192">
        <v>0</v>
      </c>
      <c r="AU283" s="193">
        <v>0</v>
      </c>
      <c r="AV283" s="109" t="s">
        <v>69</v>
      </c>
      <c r="AW283" s="193">
        <v>0</v>
      </c>
      <c r="AX283" s="109" t="s">
        <v>69</v>
      </c>
      <c r="AY283" s="177">
        <f t="shared" si="14"/>
        <v>0</v>
      </c>
      <c r="AZ283" s="177">
        <f t="shared" si="15"/>
        <v>1851366.48</v>
      </c>
      <c r="BA283" s="93" t="s">
        <v>74</v>
      </c>
      <c r="BB283" s="177">
        <v>0</v>
      </c>
      <c r="BC283" s="177">
        <v>0</v>
      </c>
      <c r="BD283" s="177">
        <v>0</v>
      </c>
      <c r="BE283" s="177">
        <v>0</v>
      </c>
      <c r="BF283" s="177">
        <v>0</v>
      </c>
      <c r="BG283" s="177">
        <v>0</v>
      </c>
    </row>
    <row r="284" spans="1:59" s="89" customFormat="1" ht="78.75" x14ac:dyDescent="0.25">
      <c r="A284" s="28" t="s">
        <v>87</v>
      </c>
      <c r="B284" s="90">
        <v>9</v>
      </c>
      <c r="C284" s="90">
        <v>2</v>
      </c>
      <c r="D284" s="28" t="s">
        <v>1059</v>
      </c>
      <c r="E284" s="91" t="s">
        <v>145</v>
      </c>
      <c r="F284" s="90" t="s">
        <v>1060</v>
      </c>
      <c r="G284" s="91" t="s">
        <v>100</v>
      </c>
      <c r="H284" s="28">
        <v>42100</v>
      </c>
      <c r="I284" s="28" t="s">
        <v>1061</v>
      </c>
      <c r="J284" s="28" t="s">
        <v>69</v>
      </c>
      <c r="K284" s="90" t="s">
        <v>69</v>
      </c>
      <c r="L284" s="92" t="s">
        <v>69</v>
      </c>
      <c r="M284" s="28" t="s">
        <v>129</v>
      </c>
      <c r="N284" s="93" t="s">
        <v>1065</v>
      </c>
      <c r="O284" s="93" t="s">
        <v>1066</v>
      </c>
      <c r="P284" s="160" t="s">
        <v>74</v>
      </c>
      <c r="Q284" s="160">
        <v>6</v>
      </c>
      <c r="R284" s="160">
        <v>6</v>
      </c>
      <c r="S284" s="160">
        <v>6</v>
      </c>
      <c r="T284" s="160">
        <v>6</v>
      </c>
      <c r="U284" s="166" t="s">
        <v>80</v>
      </c>
      <c r="V284" s="160" t="s">
        <v>74</v>
      </c>
      <c r="W284" s="177">
        <v>0</v>
      </c>
      <c r="X284" s="177">
        <v>13157.07</v>
      </c>
      <c r="Y284" s="177">
        <v>0</v>
      </c>
      <c r="Z284" s="177">
        <v>4695.82</v>
      </c>
      <c r="AA284" s="179">
        <v>0</v>
      </c>
      <c r="AB284" s="76" t="s">
        <v>69</v>
      </c>
      <c r="AC284" s="179">
        <v>20000</v>
      </c>
      <c r="AD284" s="76" t="s">
        <v>1067</v>
      </c>
      <c r="AE284" s="179">
        <v>0</v>
      </c>
      <c r="AF284" s="183">
        <v>0</v>
      </c>
      <c r="AG284" s="77" t="s">
        <v>69</v>
      </c>
      <c r="AH284" s="183">
        <v>20000</v>
      </c>
      <c r="AI284" s="77" t="s">
        <v>1067</v>
      </c>
      <c r="AJ284" s="183">
        <v>0</v>
      </c>
      <c r="AK284" s="187">
        <v>0</v>
      </c>
      <c r="AL284" s="78" t="s">
        <v>69</v>
      </c>
      <c r="AM284" s="187">
        <v>20000</v>
      </c>
      <c r="AN284" s="78" t="s">
        <v>1067</v>
      </c>
      <c r="AO284" s="187">
        <v>0</v>
      </c>
      <c r="AP284" s="191">
        <v>0</v>
      </c>
      <c r="AQ284" s="94" t="s">
        <v>69</v>
      </c>
      <c r="AR284" s="191">
        <v>20000</v>
      </c>
      <c r="AS284" s="108" t="s">
        <v>1067</v>
      </c>
      <c r="AT284" s="192">
        <v>0</v>
      </c>
      <c r="AU284" s="193">
        <v>0</v>
      </c>
      <c r="AV284" s="109" t="s">
        <v>69</v>
      </c>
      <c r="AW284" s="193">
        <v>0</v>
      </c>
      <c r="AX284" s="109" t="s">
        <v>69</v>
      </c>
      <c r="AY284" s="177">
        <f t="shared" si="14"/>
        <v>0</v>
      </c>
      <c r="AZ284" s="177">
        <f t="shared" si="15"/>
        <v>97852.89</v>
      </c>
      <c r="BA284" s="93" t="s">
        <v>74</v>
      </c>
      <c r="BB284" s="177">
        <v>0</v>
      </c>
      <c r="BC284" s="177">
        <v>0</v>
      </c>
      <c r="BD284" s="177">
        <v>0</v>
      </c>
      <c r="BE284" s="177">
        <v>0</v>
      </c>
      <c r="BF284" s="177">
        <v>0</v>
      </c>
      <c r="BG284" s="177">
        <v>0</v>
      </c>
    </row>
    <row r="285" spans="1:59" s="89" customFormat="1" ht="31.5" x14ac:dyDescent="0.25">
      <c r="A285" s="28" t="s">
        <v>87</v>
      </c>
      <c r="B285" s="90">
        <v>9</v>
      </c>
      <c r="C285" s="90">
        <v>2</v>
      </c>
      <c r="D285" s="28" t="s">
        <v>1068</v>
      </c>
      <c r="E285" s="91" t="s">
        <v>145</v>
      </c>
      <c r="F285" s="90" t="s">
        <v>628</v>
      </c>
      <c r="G285" s="91" t="s">
        <v>67</v>
      </c>
      <c r="H285" s="28">
        <v>42100</v>
      </c>
      <c r="I285" s="28" t="s">
        <v>1061</v>
      </c>
      <c r="J285" s="28" t="s">
        <v>69</v>
      </c>
      <c r="K285" s="90" t="s">
        <v>69</v>
      </c>
      <c r="L285" s="92" t="s">
        <v>69</v>
      </c>
      <c r="M285" s="28" t="s">
        <v>77</v>
      </c>
      <c r="N285" s="93" t="s">
        <v>1069</v>
      </c>
      <c r="O285" s="93" t="s">
        <v>79</v>
      </c>
      <c r="P285" s="160" t="s">
        <v>74</v>
      </c>
      <c r="Q285" s="160">
        <v>8</v>
      </c>
      <c r="R285" s="160" t="s">
        <v>80</v>
      </c>
      <c r="S285" s="160" t="s">
        <v>80</v>
      </c>
      <c r="T285" s="160" t="s">
        <v>80</v>
      </c>
      <c r="U285" s="166" t="s">
        <v>80</v>
      </c>
      <c r="V285" s="160" t="s">
        <v>74</v>
      </c>
      <c r="W285" s="177">
        <v>0</v>
      </c>
      <c r="X285" s="177">
        <v>0</v>
      </c>
      <c r="Y285" s="177">
        <v>0</v>
      </c>
      <c r="Z285" s="177">
        <v>0</v>
      </c>
      <c r="AA285" s="179">
        <v>0</v>
      </c>
      <c r="AB285" s="76" t="s">
        <v>69</v>
      </c>
      <c r="AC285" s="179">
        <v>33400</v>
      </c>
      <c r="AD285" s="76" t="s">
        <v>1070</v>
      </c>
      <c r="AE285" s="179">
        <v>0</v>
      </c>
      <c r="AF285" s="183">
        <v>0</v>
      </c>
      <c r="AG285" s="77" t="s">
        <v>69</v>
      </c>
      <c r="AH285" s="183">
        <v>0</v>
      </c>
      <c r="AI285" s="77" t="s">
        <v>69</v>
      </c>
      <c r="AJ285" s="183">
        <v>0</v>
      </c>
      <c r="AK285" s="187">
        <v>0</v>
      </c>
      <c r="AL285" s="78" t="s">
        <v>69</v>
      </c>
      <c r="AM285" s="187">
        <v>0</v>
      </c>
      <c r="AN285" s="78" t="s">
        <v>69</v>
      </c>
      <c r="AO285" s="187">
        <v>0</v>
      </c>
      <c r="AP285" s="191">
        <v>0</v>
      </c>
      <c r="AQ285" s="94" t="s">
        <v>69</v>
      </c>
      <c r="AR285" s="191">
        <v>0</v>
      </c>
      <c r="AS285" s="108" t="s">
        <v>69</v>
      </c>
      <c r="AT285" s="192">
        <v>0</v>
      </c>
      <c r="AU285" s="193">
        <v>0</v>
      </c>
      <c r="AV285" s="109" t="s">
        <v>69</v>
      </c>
      <c r="AW285" s="193">
        <v>0</v>
      </c>
      <c r="AX285" s="109" t="s">
        <v>69</v>
      </c>
      <c r="AY285" s="177">
        <f t="shared" si="14"/>
        <v>0</v>
      </c>
      <c r="AZ285" s="177">
        <f t="shared" si="15"/>
        <v>33400</v>
      </c>
      <c r="BA285" s="93" t="s">
        <v>74</v>
      </c>
      <c r="BB285" s="177">
        <v>0</v>
      </c>
      <c r="BC285" s="177">
        <v>0</v>
      </c>
      <c r="BD285" s="177">
        <v>0</v>
      </c>
      <c r="BE285" s="177">
        <v>0</v>
      </c>
      <c r="BF285" s="177">
        <v>0</v>
      </c>
      <c r="BG285" s="177">
        <v>0</v>
      </c>
    </row>
    <row r="286" spans="1:59" s="89" customFormat="1" ht="63" x14ac:dyDescent="0.25">
      <c r="A286" s="28" t="s">
        <v>84</v>
      </c>
      <c r="B286" s="90">
        <v>9</v>
      </c>
      <c r="C286" s="90">
        <v>1</v>
      </c>
      <c r="D286" s="28" t="s">
        <v>1075</v>
      </c>
      <c r="E286" s="91" t="s">
        <v>145</v>
      </c>
      <c r="F286" s="90" t="s">
        <v>76</v>
      </c>
      <c r="G286" s="91" t="s">
        <v>67</v>
      </c>
      <c r="H286" s="28">
        <v>21502</v>
      </c>
      <c r="I286" s="28" t="s">
        <v>542</v>
      </c>
      <c r="J286" s="28" t="s">
        <v>69</v>
      </c>
      <c r="K286" s="90" t="s">
        <v>69</v>
      </c>
      <c r="L286" s="92" t="s">
        <v>69</v>
      </c>
      <c r="M286" s="28" t="s">
        <v>77</v>
      </c>
      <c r="N286" s="93" t="s">
        <v>1076</v>
      </c>
      <c r="O286" s="93" t="s">
        <v>79</v>
      </c>
      <c r="P286" s="160" t="s">
        <v>74</v>
      </c>
      <c r="Q286" s="160" t="s">
        <v>80</v>
      </c>
      <c r="R286" s="160">
        <v>9</v>
      </c>
      <c r="S286" s="160" t="s">
        <v>80</v>
      </c>
      <c r="T286" s="160" t="s">
        <v>80</v>
      </c>
      <c r="U286" s="166" t="s">
        <v>80</v>
      </c>
      <c r="V286" s="160" t="s">
        <v>74</v>
      </c>
      <c r="W286" s="177">
        <v>0</v>
      </c>
      <c r="X286" s="177">
        <v>44503.46</v>
      </c>
      <c r="Y286" s="177">
        <v>0</v>
      </c>
      <c r="Z286" s="177">
        <v>26973.8</v>
      </c>
      <c r="AA286" s="179">
        <v>0</v>
      </c>
      <c r="AB286" s="76" t="s">
        <v>69</v>
      </c>
      <c r="AC286" s="179">
        <v>0</v>
      </c>
      <c r="AD286" s="76" t="s">
        <v>69</v>
      </c>
      <c r="AE286" s="179">
        <v>0</v>
      </c>
      <c r="AF286" s="183">
        <v>0</v>
      </c>
      <c r="AG286" s="77" t="s">
        <v>69</v>
      </c>
      <c r="AH286" s="183">
        <v>70000</v>
      </c>
      <c r="AI286" s="77" t="s">
        <v>1077</v>
      </c>
      <c r="AJ286" s="183">
        <v>0</v>
      </c>
      <c r="AK286" s="187">
        <v>0</v>
      </c>
      <c r="AL286" s="78" t="s">
        <v>69</v>
      </c>
      <c r="AM286" s="187">
        <v>0</v>
      </c>
      <c r="AN286" s="78" t="s">
        <v>69</v>
      </c>
      <c r="AO286" s="187">
        <v>0</v>
      </c>
      <c r="AP286" s="191">
        <v>0</v>
      </c>
      <c r="AQ286" s="94" t="s">
        <v>69</v>
      </c>
      <c r="AR286" s="191">
        <v>0</v>
      </c>
      <c r="AS286" s="108" t="s">
        <v>69</v>
      </c>
      <c r="AT286" s="192">
        <v>0</v>
      </c>
      <c r="AU286" s="193">
        <v>0</v>
      </c>
      <c r="AV286" s="109" t="s">
        <v>69</v>
      </c>
      <c r="AW286" s="193">
        <v>0</v>
      </c>
      <c r="AX286" s="109" t="s">
        <v>69</v>
      </c>
      <c r="AY286" s="177">
        <f t="shared" si="14"/>
        <v>0</v>
      </c>
      <c r="AZ286" s="177">
        <f t="shared" si="15"/>
        <v>141477.26</v>
      </c>
      <c r="BA286" s="93" t="s">
        <v>74</v>
      </c>
      <c r="BB286" s="177">
        <v>0</v>
      </c>
      <c r="BC286" s="177">
        <v>0</v>
      </c>
      <c r="BD286" s="177">
        <v>0</v>
      </c>
      <c r="BE286" s="177">
        <v>0</v>
      </c>
      <c r="BF286" s="177">
        <v>0</v>
      </c>
      <c r="BG286" s="177">
        <v>0</v>
      </c>
    </row>
    <row r="287" spans="1:59" s="89" customFormat="1" ht="63" x14ac:dyDescent="0.25">
      <c r="A287" s="28" t="s">
        <v>87</v>
      </c>
      <c r="B287" s="90">
        <v>9</v>
      </c>
      <c r="C287" s="90">
        <v>2</v>
      </c>
      <c r="D287" s="28" t="s">
        <v>1078</v>
      </c>
      <c r="E287" s="91" t="s">
        <v>145</v>
      </c>
      <c r="F287" s="90" t="s">
        <v>628</v>
      </c>
      <c r="G287" s="91" t="s">
        <v>67</v>
      </c>
      <c r="H287" s="28">
        <v>36301</v>
      </c>
      <c r="I287" s="28" t="s">
        <v>1079</v>
      </c>
      <c r="J287" s="28" t="s">
        <v>69</v>
      </c>
      <c r="K287" s="90" t="s">
        <v>69</v>
      </c>
      <c r="L287" s="92" t="s">
        <v>69</v>
      </c>
      <c r="M287" s="28" t="s">
        <v>70</v>
      </c>
      <c r="N287" s="93" t="s">
        <v>1080</v>
      </c>
      <c r="O287" s="93" t="s">
        <v>72</v>
      </c>
      <c r="P287" s="160" t="s">
        <v>74</v>
      </c>
      <c r="Q287" s="160">
        <v>8</v>
      </c>
      <c r="R287" s="160">
        <v>8</v>
      </c>
      <c r="S287" s="160" t="s">
        <v>80</v>
      </c>
      <c r="T287" s="160" t="s">
        <v>80</v>
      </c>
      <c r="U287" s="166" t="s">
        <v>80</v>
      </c>
      <c r="V287" s="160" t="s">
        <v>74</v>
      </c>
      <c r="W287" s="177">
        <v>0</v>
      </c>
      <c r="X287" s="177">
        <v>890.12</v>
      </c>
      <c r="Y287" s="177">
        <v>0</v>
      </c>
      <c r="Z287" s="177">
        <v>0</v>
      </c>
      <c r="AA287" s="179">
        <v>0</v>
      </c>
      <c r="AB287" s="76" t="s">
        <v>69</v>
      </c>
      <c r="AC287" s="179">
        <v>6300</v>
      </c>
      <c r="AD287" s="76" t="s">
        <v>1081</v>
      </c>
      <c r="AE287" s="179">
        <v>0</v>
      </c>
      <c r="AF287" s="183">
        <v>0</v>
      </c>
      <c r="AG287" s="77" t="s">
        <v>69</v>
      </c>
      <c r="AH287" s="183">
        <v>6300</v>
      </c>
      <c r="AI287" s="77" t="s">
        <v>1081</v>
      </c>
      <c r="AJ287" s="183">
        <v>0</v>
      </c>
      <c r="AK287" s="187">
        <v>0</v>
      </c>
      <c r="AL287" s="78" t="s">
        <v>69</v>
      </c>
      <c r="AM287" s="187">
        <v>0</v>
      </c>
      <c r="AN287" s="78" t="s">
        <v>69</v>
      </c>
      <c r="AO287" s="187">
        <v>0</v>
      </c>
      <c r="AP287" s="191">
        <v>0</v>
      </c>
      <c r="AQ287" s="94" t="s">
        <v>69</v>
      </c>
      <c r="AR287" s="191">
        <v>0</v>
      </c>
      <c r="AS287" s="108" t="s">
        <v>69</v>
      </c>
      <c r="AT287" s="192">
        <v>0</v>
      </c>
      <c r="AU287" s="193">
        <v>0</v>
      </c>
      <c r="AV287" s="109" t="s">
        <v>69</v>
      </c>
      <c r="AW287" s="193">
        <v>0</v>
      </c>
      <c r="AX287" s="109" t="s">
        <v>69</v>
      </c>
      <c r="AY287" s="177">
        <f t="shared" si="14"/>
        <v>0</v>
      </c>
      <c r="AZ287" s="177">
        <f t="shared" si="15"/>
        <v>13490.119999999999</v>
      </c>
      <c r="BA287" s="93" t="s">
        <v>74</v>
      </c>
      <c r="BB287" s="177">
        <v>0</v>
      </c>
      <c r="BC287" s="177">
        <v>0</v>
      </c>
      <c r="BD287" s="177">
        <v>0</v>
      </c>
      <c r="BE287" s="177">
        <v>0</v>
      </c>
      <c r="BF287" s="177">
        <v>0</v>
      </c>
      <c r="BG287" s="177">
        <v>0</v>
      </c>
    </row>
    <row r="288" spans="1:59" s="89" customFormat="1" ht="31.5" x14ac:dyDescent="0.25">
      <c r="A288" s="28" t="s">
        <v>84</v>
      </c>
      <c r="B288" s="90">
        <v>9</v>
      </c>
      <c r="C288" s="90">
        <v>1</v>
      </c>
      <c r="D288" s="28" t="s">
        <v>1082</v>
      </c>
      <c r="E288" s="91" t="s">
        <v>145</v>
      </c>
      <c r="F288" s="90" t="s">
        <v>1083</v>
      </c>
      <c r="G288" s="91" t="s">
        <v>100</v>
      </c>
      <c r="H288" s="28">
        <v>21702</v>
      </c>
      <c r="I288" s="28" t="s">
        <v>532</v>
      </c>
      <c r="J288" s="28" t="s">
        <v>69</v>
      </c>
      <c r="K288" s="90" t="s">
        <v>69</v>
      </c>
      <c r="L288" s="92" t="s">
        <v>69</v>
      </c>
      <c r="M288" s="28" t="s">
        <v>77</v>
      </c>
      <c r="N288" s="93" t="s">
        <v>1084</v>
      </c>
      <c r="O288" s="93" t="s">
        <v>1083</v>
      </c>
      <c r="P288" s="160" t="s">
        <v>145</v>
      </c>
      <c r="Q288" s="160" t="s">
        <v>80</v>
      </c>
      <c r="R288" s="160">
        <v>9</v>
      </c>
      <c r="S288" s="160" t="s">
        <v>80</v>
      </c>
      <c r="T288" s="160" t="s">
        <v>80</v>
      </c>
      <c r="U288" s="166" t="s">
        <v>80</v>
      </c>
      <c r="V288" s="160" t="s">
        <v>74</v>
      </c>
      <c r="W288" s="177">
        <v>0</v>
      </c>
      <c r="X288" s="177">
        <v>104266.41</v>
      </c>
      <c r="Y288" s="177">
        <v>0</v>
      </c>
      <c r="Z288" s="177">
        <v>0</v>
      </c>
      <c r="AA288" s="179">
        <v>0</v>
      </c>
      <c r="AB288" s="76" t="s">
        <v>69</v>
      </c>
      <c r="AC288" s="179">
        <v>36700</v>
      </c>
      <c r="AD288" s="76" t="s">
        <v>1085</v>
      </c>
      <c r="AE288" s="179">
        <v>0</v>
      </c>
      <c r="AF288" s="183">
        <v>0</v>
      </c>
      <c r="AG288" s="77" t="s">
        <v>69</v>
      </c>
      <c r="AH288" s="183">
        <v>292100</v>
      </c>
      <c r="AI288" s="77" t="s">
        <v>1086</v>
      </c>
      <c r="AJ288" s="183">
        <v>0</v>
      </c>
      <c r="AK288" s="187">
        <v>0</v>
      </c>
      <c r="AL288" s="78" t="s">
        <v>69</v>
      </c>
      <c r="AM288" s="187">
        <v>0</v>
      </c>
      <c r="AN288" s="78" t="s">
        <v>69</v>
      </c>
      <c r="AO288" s="187">
        <v>0</v>
      </c>
      <c r="AP288" s="191">
        <v>0</v>
      </c>
      <c r="AQ288" s="94" t="s">
        <v>69</v>
      </c>
      <c r="AR288" s="191">
        <v>0</v>
      </c>
      <c r="AS288" s="108" t="s">
        <v>69</v>
      </c>
      <c r="AT288" s="192">
        <v>0</v>
      </c>
      <c r="AU288" s="193">
        <v>0</v>
      </c>
      <c r="AV288" s="109" t="s">
        <v>69</v>
      </c>
      <c r="AW288" s="193">
        <v>0</v>
      </c>
      <c r="AX288" s="109" t="s">
        <v>69</v>
      </c>
      <c r="AY288" s="177">
        <f t="shared" si="14"/>
        <v>0</v>
      </c>
      <c r="AZ288" s="177">
        <f t="shared" si="15"/>
        <v>433066.41000000003</v>
      </c>
      <c r="BA288" s="93" t="s">
        <v>74</v>
      </c>
      <c r="BB288" s="177">
        <v>0</v>
      </c>
      <c r="BC288" s="177">
        <v>0</v>
      </c>
      <c r="BD288" s="177">
        <v>0</v>
      </c>
      <c r="BE288" s="177">
        <v>0</v>
      </c>
      <c r="BF288" s="177">
        <v>0</v>
      </c>
      <c r="BG288" s="177">
        <v>0</v>
      </c>
    </row>
    <row r="289" spans="1:59" s="89" customFormat="1" ht="31.5" x14ac:dyDescent="0.25">
      <c r="A289" s="28" t="s">
        <v>84</v>
      </c>
      <c r="B289" s="90">
        <v>11</v>
      </c>
      <c r="C289" s="90">
        <v>1</v>
      </c>
      <c r="D289" s="28" t="s">
        <v>1088</v>
      </c>
      <c r="E289" s="91" t="s">
        <v>145</v>
      </c>
      <c r="F289" s="90" t="s">
        <v>1089</v>
      </c>
      <c r="G289" s="91" t="s">
        <v>100</v>
      </c>
      <c r="H289" s="28">
        <v>62300</v>
      </c>
      <c r="I289" s="28" t="s">
        <v>1090</v>
      </c>
      <c r="J289" s="28" t="s">
        <v>69</v>
      </c>
      <c r="K289" s="90" t="s">
        <v>69</v>
      </c>
      <c r="L289" s="92" t="s">
        <v>69</v>
      </c>
      <c r="M289" s="28">
        <v>12110000</v>
      </c>
      <c r="N289" s="93" t="s">
        <v>1091</v>
      </c>
      <c r="O289" s="93" t="s">
        <v>1092</v>
      </c>
      <c r="P289" s="160" t="s">
        <v>74</v>
      </c>
      <c r="Q289" s="160" t="s">
        <v>80</v>
      </c>
      <c r="R289" s="160" t="s">
        <v>80</v>
      </c>
      <c r="S289" s="160" t="s">
        <v>80</v>
      </c>
      <c r="T289" s="160" t="s">
        <v>80</v>
      </c>
      <c r="U289" s="166" t="s">
        <v>80</v>
      </c>
      <c r="V289" s="160" t="s">
        <v>74</v>
      </c>
      <c r="W289" s="177">
        <v>0</v>
      </c>
      <c r="X289" s="177">
        <v>426600</v>
      </c>
      <c r="Y289" s="177">
        <v>0</v>
      </c>
      <c r="Z289" s="177">
        <v>1806000</v>
      </c>
      <c r="AA289" s="179">
        <v>0</v>
      </c>
      <c r="AB289" s="76" t="s">
        <v>69</v>
      </c>
      <c r="AC289" s="179">
        <v>1500000</v>
      </c>
      <c r="AD289" s="76" t="s">
        <v>1092</v>
      </c>
      <c r="AE289" s="179">
        <v>0</v>
      </c>
      <c r="AF289" s="183">
        <v>0</v>
      </c>
      <c r="AG289" s="77" t="s">
        <v>69</v>
      </c>
      <c r="AH289" s="183">
        <v>1500000</v>
      </c>
      <c r="AI289" s="77" t="s">
        <v>1092</v>
      </c>
      <c r="AJ289" s="183">
        <v>0</v>
      </c>
      <c r="AK289" s="187">
        <v>0</v>
      </c>
      <c r="AL289" s="78" t="s">
        <v>69</v>
      </c>
      <c r="AM289" s="187">
        <v>1500000</v>
      </c>
      <c r="AN289" s="78" t="s">
        <v>1089</v>
      </c>
      <c r="AO289" s="187">
        <v>0</v>
      </c>
      <c r="AP289" s="191">
        <v>0</v>
      </c>
      <c r="AQ289" s="94" t="s">
        <v>69</v>
      </c>
      <c r="AR289" s="191">
        <v>1500000</v>
      </c>
      <c r="AS289" s="108" t="s">
        <v>1089</v>
      </c>
      <c r="AT289" s="192">
        <v>0</v>
      </c>
      <c r="AU289" s="193">
        <v>0</v>
      </c>
      <c r="AV289" s="109" t="s">
        <v>69</v>
      </c>
      <c r="AW289" s="193">
        <v>0</v>
      </c>
      <c r="AX289" s="109" t="s">
        <v>69</v>
      </c>
      <c r="AY289" s="177">
        <f t="shared" si="14"/>
        <v>0</v>
      </c>
      <c r="AZ289" s="177">
        <f t="shared" si="15"/>
        <v>8232600</v>
      </c>
      <c r="BA289" s="93" t="s">
        <v>74</v>
      </c>
      <c r="BB289" s="177">
        <v>0</v>
      </c>
      <c r="BC289" s="177">
        <v>0</v>
      </c>
      <c r="BD289" s="177">
        <v>0</v>
      </c>
      <c r="BE289" s="177">
        <v>0</v>
      </c>
      <c r="BF289" s="177">
        <v>0</v>
      </c>
      <c r="BG289" s="177">
        <v>0</v>
      </c>
    </row>
    <row r="290" spans="1:59" s="89" customFormat="1" ht="78.75" x14ac:dyDescent="0.25">
      <c r="A290" s="28" t="s">
        <v>84</v>
      </c>
      <c r="B290" s="90">
        <v>11</v>
      </c>
      <c r="C290" s="90">
        <v>1</v>
      </c>
      <c r="D290" s="28" t="s">
        <v>1093</v>
      </c>
      <c r="E290" s="91" t="s">
        <v>145</v>
      </c>
      <c r="F290" s="90" t="s">
        <v>1094</v>
      </c>
      <c r="G290" s="91" t="s">
        <v>100</v>
      </c>
      <c r="H290" s="28">
        <v>62600</v>
      </c>
      <c r="I290" s="28" t="s">
        <v>1087</v>
      </c>
      <c r="J290" s="28">
        <v>20190000</v>
      </c>
      <c r="K290" s="90" t="s">
        <v>1095</v>
      </c>
      <c r="L290" s="92" t="s">
        <v>1096</v>
      </c>
      <c r="M290" s="28" t="s">
        <v>1097</v>
      </c>
      <c r="N290" s="93" t="s">
        <v>1098</v>
      </c>
      <c r="O290" s="93" t="s">
        <v>1099</v>
      </c>
      <c r="P290" s="160" t="s">
        <v>74</v>
      </c>
      <c r="Q290" s="160" t="s">
        <v>80</v>
      </c>
      <c r="R290" s="160" t="s">
        <v>80</v>
      </c>
      <c r="S290" s="160" t="s">
        <v>80</v>
      </c>
      <c r="T290" s="160" t="s">
        <v>80</v>
      </c>
      <c r="U290" s="166" t="s">
        <v>80</v>
      </c>
      <c r="V290" s="160" t="s">
        <v>74</v>
      </c>
      <c r="W290" s="177">
        <v>84797</v>
      </c>
      <c r="X290" s="177">
        <v>84797</v>
      </c>
      <c r="Y290" s="177">
        <v>0</v>
      </c>
      <c r="Z290" s="177">
        <v>0</v>
      </c>
      <c r="AA290" s="179">
        <v>466900</v>
      </c>
      <c r="AB290" s="76" t="s">
        <v>1100</v>
      </c>
      <c r="AC290" s="179">
        <v>466900</v>
      </c>
      <c r="AD290" s="76" t="s">
        <v>1101</v>
      </c>
      <c r="AE290" s="179">
        <v>0</v>
      </c>
      <c r="AF290" s="183">
        <v>23255500</v>
      </c>
      <c r="AG290" s="77" t="s">
        <v>1100</v>
      </c>
      <c r="AH290" s="183">
        <v>23255500</v>
      </c>
      <c r="AI290" s="77" t="s">
        <v>1101</v>
      </c>
      <c r="AJ290" s="183">
        <v>0</v>
      </c>
      <c r="AK290" s="187">
        <v>0</v>
      </c>
      <c r="AL290" s="78" t="s">
        <v>69</v>
      </c>
      <c r="AM290" s="187">
        <v>0</v>
      </c>
      <c r="AN290" s="78" t="s">
        <v>69</v>
      </c>
      <c r="AO290" s="187">
        <v>0</v>
      </c>
      <c r="AP290" s="191">
        <v>0</v>
      </c>
      <c r="AQ290" s="94" t="s">
        <v>69</v>
      </c>
      <c r="AR290" s="191">
        <v>0</v>
      </c>
      <c r="AS290" s="108" t="s">
        <v>69</v>
      </c>
      <c r="AT290" s="192">
        <v>0</v>
      </c>
      <c r="AU290" s="193">
        <v>0</v>
      </c>
      <c r="AV290" s="109" t="s">
        <v>69</v>
      </c>
      <c r="AW290" s="193">
        <v>0</v>
      </c>
      <c r="AX290" s="109" t="s">
        <v>69</v>
      </c>
      <c r="AY290" s="177">
        <f t="shared" si="14"/>
        <v>23807197</v>
      </c>
      <c r="AZ290" s="177">
        <f t="shared" si="15"/>
        <v>23807197</v>
      </c>
      <c r="BA290" s="93" t="s">
        <v>74</v>
      </c>
      <c r="BB290" s="177">
        <v>0</v>
      </c>
      <c r="BC290" s="177">
        <v>0</v>
      </c>
      <c r="BD290" s="177">
        <v>0</v>
      </c>
      <c r="BE290" s="177">
        <v>0</v>
      </c>
      <c r="BF290" s="177">
        <v>0</v>
      </c>
      <c r="BG290" s="177">
        <v>0</v>
      </c>
    </row>
    <row r="291" spans="1:59" s="89" customFormat="1" ht="47.25" x14ac:dyDescent="0.25">
      <c r="A291" s="28" t="s">
        <v>87</v>
      </c>
      <c r="B291" s="90">
        <v>13</v>
      </c>
      <c r="C291" s="90">
        <v>2</v>
      </c>
      <c r="D291" s="28" t="s">
        <v>1615</v>
      </c>
      <c r="E291" s="91" t="s">
        <v>74</v>
      </c>
      <c r="F291" s="90" t="s">
        <v>79</v>
      </c>
      <c r="G291" s="91" t="s">
        <v>67</v>
      </c>
      <c r="H291" s="28">
        <v>11900</v>
      </c>
      <c r="I291" s="28" t="s">
        <v>1102</v>
      </c>
      <c r="J291" s="28" t="s">
        <v>69</v>
      </c>
      <c r="K291" s="90" t="s">
        <v>69</v>
      </c>
      <c r="L291" s="92" t="s">
        <v>69</v>
      </c>
      <c r="M291" s="28" t="s">
        <v>77</v>
      </c>
      <c r="N291" s="93" t="s">
        <v>1103</v>
      </c>
      <c r="O291" s="93" t="s">
        <v>79</v>
      </c>
      <c r="P291" s="160" t="s">
        <v>74</v>
      </c>
      <c r="Q291" s="160">
        <v>5</v>
      </c>
      <c r="R291" s="160">
        <v>12</v>
      </c>
      <c r="S291" s="160">
        <v>12</v>
      </c>
      <c r="T291" s="160">
        <v>12</v>
      </c>
      <c r="U291" s="166" t="s">
        <v>80</v>
      </c>
      <c r="V291" s="160" t="s">
        <v>74</v>
      </c>
      <c r="W291" s="177">
        <v>0</v>
      </c>
      <c r="X291" s="177">
        <v>2291.23</v>
      </c>
      <c r="Y291" s="177">
        <v>0</v>
      </c>
      <c r="Z291" s="177">
        <v>0</v>
      </c>
      <c r="AA291" s="179">
        <v>0</v>
      </c>
      <c r="AB291" s="76" t="s">
        <v>69</v>
      </c>
      <c r="AC291" s="179">
        <v>1600</v>
      </c>
      <c r="AD291" s="76" t="s">
        <v>1104</v>
      </c>
      <c r="AE291" s="179">
        <v>0</v>
      </c>
      <c r="AF291" s="183">
        <v>0</v>
      </c>
      <c r="AG291" s="77" t="s">
        <v>69</v>
      </c>
      <c r="AH291" s="183">
        <v>1000</v>
      </c>
      <c r="AI291" s="77" t="s">
        <v>1105</v>
      </c>
      <c r="AJ291" s="183">
        <v>0</v>
      </c>
      <c r="AK291" s="187">
        <v>0</v>
      </c>
      <c r="AL291" s="78" t="s">
        <v>69</v>
      </c>
      <c r="AM291" s="187">
        <v>1000</v>
      </c>
      <c r="AN291" s="78" t="s">
        <v>1106</v>
      </c>
      <c r="AO291" s="187">
        <v>0</v>
      </c>
      <c r="AP291" s="191">
        <v>0</v>
      </c>
      <c r="AQ291" s="94" t="s">
        <v>69</v>
      </c>
      <c r="AR291" s="191">
        <v>1000</v>
      </c>
      <c r="AS291" s="108" t="s">
        <v>1106</v>
      </c>
      <c r="AT291" s="192">
        <v>0</v>
      </c>
      <c r="AU291" s="193">
        <v>0</v>
      </c>
      <c r="AV291" s="109" t="s">
        <v>69</v>
      </c>
      <c r="AW291" s="193">
        <v>0</v>
      </c>
      <c r="AX291" s="109" t="s">
        <v>69</v>
      </c>
      <c r="AY291" s="177">
        <f t="shared" si="14"/>
        <v>0</v>
      </c>
      <c r="AZ291" s="177">
        <f t="shared" si="15"/>
        <v>6891.23</v>
      </c>
      <c r="BA291" s="93" t="s">
        <v>74</v>
      </c>
      <c r="BB291" s="177">
        <v>0</v>
      </c>
      <c r="BC291" s="177">
        <v>0</v>
      </c>
      <c r="BD291" s="177">
        <v>0</v>
      </c>
      <c r="BE291" s="177">
        <v>0</v>
      </c>
      <c r="BF291" s="177">
        <v>0</v>
      </c>
      <c r="BG291" s="177">
        <v>0</v>
      </c>
    </row>
    <row r="292" spans="1:59" s="89" customFormat="1" ht="47.25" x14ac:dyDescent="0.25">
      <c r="A292" s="28" t="s">
        <v>63</v>
      </c>
      <c r="B292" s="90">
        <v>13</v>
      </c>
      <c r="C292" s="90">
        <v>1</v>
      </c>
      <c r="D292" s="28" t="s">
        <v>1107</v>
      </c>
      <c r="E292" s="91" t="s">
        <v>74</v>
      </c>
      <c r="F292" s="90" t="s">
        <v>85</v>
      </c>
      <c r="G292" s="91" t="s">
        <v>67</v>
      </c>
      <c r="H292" s="28">
        <v>12202</v>
      </c>
      <c r="I292" s="28" t="s">
        <v>1108</v>
      </c>
      <c r="J292" s="28" t="s">
        <v>69</v>
      </c>
      <c r="K292" s="90" t="s">
        <v>69</v>
      </c>
      <c r="L292" s="92" t="s">
        <v>69</v>
      </c>
      <c r="M292" s="28" t="s">
        <v>77</v>
      </c>
      <c r="N292" s="93" t="s">
        <v>1109</v>
      </c>
      <c r="O292" s="93" t="s">
        <v>86</v>
      </c>
      <c r="P292" s="160" t="s">
        <v>74</v>
      </c>
      <c r="Q292" s="160">
        <v>3</v>
      </c>
      <c r="R292" s="160">
        <v>12</v>
      </c>
      <c r="S292" s="160">
        <v>12</v>
      </c>
      <c r="T292" s="160">
        <v>12</v>
      </c>
      <c r="U292" s="166" t="s">
        <v>80</v>
      </c>
      <c r="V292" s="160" t="s">
        <v>74</v>
      </c>
      <c r="W292" s="177">
        <v>0</v>
      </c>
      <c r="X292" s="177">
        <v>3343.9</v>
      </c>
      <c r="Y292" s="177">
        <v>0</v>
      </c>
      <c r="Z292" s="177">
        <v>0</v>
      </c>
      <c r="AA292" s="179">
        <v>0</v>
      </c>
      <c r="AB292" s="76" t="s">
        <v>69</v>
      </c>
      <c r="AC292" s="179">
        <v>0</v>
      </c>
      <c r="AD292" s="76" t="s">
        <v>69</v>
      </c>
      <c r="AE292" s="179">
        <v>0</v>
      </c>
      <c r="AF292" s="183">
        <v>0</v>
      </c>
      <c r="AG292" s="77" t="s">
        <v>69</v>
      </c>
      <c r="AH292" s="183">
        <v>1000</v>
      </c>
      <c r="AI292" s="77" t="s">
        <v>1106</v>
      </c>
      <c r="AJ292" s="183">
        <v>0</v>
      </c>
      <c r="AK292" s="187">
        <v>0</v>
      </c>
      <c r="AL292" s="78" t="s">
        <v>69</v>
      </c>
      <c r="AM292" s="187">
        <v>1000</v>
      </c>
      <c r="AN292" s="78" t="s">
        <v>1106</v>
      </c>
      <c r="AO292" s="187">
        <v>0</v>
      </c>
      <c r="AP292" s="191">
        <v>0</v>
      </c>
      <c r="AQ292" s="94" t="s">
        <v>69</v>
      </c>
      <c r="AR292" s="191">
        <v>1000</v>
      </c>
      <c r="AS292" s="108" t="s">
        <v>1106</v>
      </c>
      <c r="AT292" s="192">
        <v>0</v>
      </c>
      <c r="AU292" s="193">
        <v>0</v>
      </c>
      <c r="AV292" s="109" t="s">
        <v>69</v>
      </c>
      <c r="AW292" s="193">
        <v>0</v>
      </c>
      <c r="AX292" s="109" t="s">
        <v>69</v>
      </c>
      <c r="AY292" s="177">
        <f t="shared" si="14"/>
        <v>0</v>
      </c>
      <c r="AZ292" s="177">
        <f t="shared" si="15"/>
        <v>6343.9</v>
      </c>
      <c r="BA292" s="93" t="s">
        <v>74</v>
      </c>
      <c r="BB292" s="177">
        <v>0</v>
      </c>
      <c r="BC292" s="177">
        <v>0</v>
      </c>
      <c r="BD292" s="177">
        <v>0</v>
      </c>
      <c r="BE292" s="177">
        <v>0</v>
      </c>
      <c r="BF292" s="177">
        <v>0</v>
      </c>
      <c r="BG292" s="177">
        <v>0</v>
      </c>
    </row>
    <row r="293" spans="1:59" s="89" customFormat="1" ht="63" x14ac:dyDescent="0.25">
      <c r="A293" s="28" t="s">
        <v>63</v>
      </c>
      <c r="B293" s="90">
        <v>13</v>
      </c>
      <c r="C293" s="90">
        <v>2</v>
      </c>
      <c r="D293" s="28" t="s">
        <v>1110</v>
      </c>
      <c r="E293" s="91" t="s">
        <v>74</v>
      </c>
      <c r="F293" s="90" t="s">
        <v>66</v>
      </c>
      <c r="G293" s="91" t="s">
        <v>67</v>
      </c>
      <c r="H293" s="28">
        <v>12202</v>
      </c>
      <c r="I293" s="28" t="s">
        <v>1108</v>
      </c>
      <c r="J293" s="28" t="s">
        <v>69</v>
      </c>
      <c r="K293" s="90" t="s">
        <v>69</v>
      </c>
      <c r="L293" s="92" t="s">
        <v>69</v>
      </c>
      <c r="M293" s="28" t="s">
        <v>70</v>
      </c>
      <c r="N293" s="93" t="s">
        <v>1111</v>
      </c>
      <c r="O293" s="93" t="s">
        <v>72</v>
      </c>
      <c r="P293" s="160" t="s">
        <v>74</v>
      </c>
      <c r="Q293" s="160">
        <v>3</v>
      </c>
      <c r="R293" s="160">
        <v>12</v>
      </c>
      <c r="S293" s="160">
        <v>12</v>
      </c>
      <c r="T293" s="160">
        <v>12</v>
      </c>
      <c r="U293" s="166" t="s">
        <v>80</v>
      </c>
      <c r="V293" s="160" t="s">
        <v>74</v>
      </c>
      <c r="W293" s="177">
        <v>0</v>
      </c>
      <c r="X293" s="177">
        <v>16374.31</v>
      </c>
      <c r="Y293" s="177">
        <v>0</v>
      </c>
      <c r="Z293" s="177">
        <v>0</v>
      </c>
      <c r="AA293" s="179">
        <v>0</v>
      </c>
      <c r="AB293" s="76" t="s">
        <v>69</v>
      </c>
      <c r="AC293" s="179">
        <v>2000</v>
      </c>
      <c r="AD293" s="76" t="s">
        <v>1644</v>
      </c>
      <c r="AE293" s="179">
        <v>0</v>
      </c>
      <c r="AF293" s="183">
        <v>0</v>
      </c>
      <c r="AG293" s="77" t="s">
        <v>69</v>
      </c>
      <c r="AH293" s="183">
        <v>1000</v>
      </c>
      <c r="AI293" s="77" t="s">
        <v>1106</v>
      </c>
      <c r="AJ293" s="183">
        <v>0</v>
      </c>
      <c r="AK293" s="187">
        <v>0</v>
      </c>
      <c r="AL293" s="78" t="s">
        <v>69</v>
      </c>
      <c r="AM293" s="187">
        <v>1000</v>
      </c>
      <c r="AN293" s="78" t="s">
        <v>1106</v>
      </c>
      <c r="AO293" s="187">
        <v>0</v>
      </c>
      <c r="AP293" s="191">
        <v>0</v>
      </c>
      <c r="AQ293" s="94" t="s">
        <v>69</v>
      </c>
      <c r="AR293" s="191">
        <v>1000</v>
      </c>
      <c r="AS293" s="108" t="s">
        <v>1106</v>
      </c>
      <c r="AT293" s="192">
        <v>0</v>
      </c>
      <c r="AU293" s="193">
        <v>0</v>
      </c>
      <c r="AV293" s="109" t="s">
        <v>69</v>
      </c>
      <c r="AW293" s="193">
        <v>0</v>
      </c>
      <c r="AX293" s="109" t="s">
        <v>69</v>
      </c>
      <c r="AY293" s="177">
        <f t="shared" si="14"/>
        <v>0</v>
      </c>
      <c r="AZ293" s="177">
        <f t="shared" si="15"/>
        <v>21374.309999999998</v>
      </c>
      <c r="BA293" s="93" t="s">
        <v>74</v>
      </c>
      <c r="BB293" s="177">
        <v>0</v>
      </c>
      <c r="BC293" s="177">
        <v>0</v>
      </c>
      <c r="BD293" s="177">
        <v>0</v>
      </c>
      <c r="BE293" s="177">
        <v>0</v>
      </c>
      <c r="BF293" s="177">
        <v>0</v>
      </c>
      <c r="BG293" s="177">
        <v>0</v>
      </c>
    </row>
    <row r="294" spans="1:59" s="89" customFormat="1" ht="78.75" x14ac:dyDescent="0.25">
      <c r="A294" s="28" t="s">
        <v>84</v>
      </c>
      <c r="B294" s="90">
        <v>13</v>
      </c>
      <c r="C294" s="90">
        <v>2</v>
      </c>
      <c r="D294" s="28" t="s">
        <v>1112</v>
      </c>
      <c r="E294" s="91" t="s">
        <v>74</v>
      </c>
      <c r="F294" s="90" t="s">
        <v>66</v>
      </c>
      <c r="G294" s="91" t="s">
        <v>67</v>
      </c>
      <c r="H294" s="28">
        <v>12303</v>
      </c>
      <c r="I294" s="28" t="s">
        <v>1113</v>
      </c>
      <c r="J294" s="28" t="s">
        <v>69</v>
      </c>
      <c r="K294" s="90" t="s">
        <v>69</v>
      </c>
      <c r="L294" s="92" t="s">
        <v>69</v>
      </c>
      <c r="M294" s="28" t="s">
        <v>70</v>
      </c>
      <c r="N294" s="93" t="s">
        <v>1114</v>
      </c>
      <c r="O294" s="93" t="s">
        <v>1115</v>
      </c>
      <c r="P294" s="160" t="s">
        <v>145</v>
      </c>
      <c r="Q294" s="160">
        <v>6</v>
      </c>
      <c r="R294" s="160">
        <v>12</v>
      </c>
      <c r="S294" s="160">
        <v>12</v>
      </c>
      <c r="T294" s="160">
        <v>12</v>
      </c>
      <c r="U294" s="166" t="s">
        <v>80</v>
      </c>
      <c r="V294" s="160" t="s">
        <v>74</v>
      </c>
      <c r="W294" s="177">
        <v>0</v>
      </c>
      <c r="X294" s="177">
        <v>5631.17</v>
      </c>
      <c r="Y294" s="177">
        <v>0</v>
      </c>
      <c r="Z294" s="177">
        <v>0</v>
      </c>
      <c r="AA294" s="179">
        <v>0</v>
      </c>
      <c r="AB294" s="76" t="s">
        <v>69</v>
      </c>
      <c r="AC294" s="179">
        <v>5500</v>
      </c>
      <c r="AD294" s="76" t="s">
        <v>1422</v>
      </c>
      <c r="AE294" s="179">
        <v>0</v>
      </c>
      <c r="AF294" s="183">
        <v>0</v>
      </c>
      <c r="AG294" s="77" t="s">
        <v>69</v>
      </c>
      <c r="AH294" s="183">
        <v>1000</v>
      </c>
      <c r="AI294" s="77" t="s">
        <v>1106</v>
      </c>
      <c r="AJ294" s="183">
        <v>0</v>
      </c>
      <c r="AK294" s="187">
        <v>0</v>
      </c>
      <c r="AL294" s="78" t="s">
        <v>69</v>
      </c>
      <c r="AM294" s="187">
        <v>1000</v>
      </c>
      <c r="AN294" s="78" t="s">
        <v>1106</v>
      </c>
      <c r="AO294" s="187">
        <v>0</v>
      </c>
      <c r="AP294" s="191">
        <v>0</v>
      </c>
      <c r="AQ294" s="94" t="s">
        <v>69</v>
      </c>
      <c r="AR294" s="191">
        <v>1000</v>
      </c>
      <c r="AS294" s="108" t="s">
        <v>1106</v>
      </c>
      <c r="AT294" s="192">
        <v>0</v>
      </c>
      <c r="AU294" s="193">
        <v>0</v>
      </c>
      <c r="AV294" s="109" t="s">
        <v>69</v>
      </c>
      <c r="AW294" s="193">
        <v>0</v>
      </c>
      <c r="AX294" s="109" t="s">
        <v>69</v>
      </c>
      <c r="AY294" s="177">
        <f t="shared" si="14"/>
        <v>0</v>
      </c>
      <c r="AZ294" s="177">
        <f t="shared" si="15"/>
        <v>14131.17</v>
      </c>
      <c r="BA294" s="93" t="s">
        <v>74</v>
      </c>
      <c r="BB294" s="177">
        <v>0</v>
      </c>
      <c r="BC294" s="177">
        <v>0</v>
      </c>
      <c r="BD294" s="177">
        <v>0</v>
      </c>
      <c r="BE294" s="177">
        <v>0</v>
      </c>
      <c r="BF294" s="177">
        <v>0</v>
      </c>
      <c r="BG294" s="177">
        <v>0</v>
      </c>
    </row>
    <row r="295" spans="1:59" s="89" customFormat="1" ht="47.25" x14ac:dyDescent="0.25">
      <c r="A295" s="28" t="s">
        <v>84</v>
      </c>
      <c r="B295" s="90">
        <v>13</v>
      </c>
      <c r="C295" s="90">
        <v>1</v>
      </c>
      <c r="D295" s="28" t="s">
        <v>1116</v>
      </c>
      <c r="E295" s="91" t="s">
        <v>74</v>
      </c>
      <c r="F295" s="90" t="s">
        <v>1117</v>
      </c>
      <c r="G295" s="91" t="s">
        <v>67</v>
      </c>
      <c r="H295" s="28">
        <v>12303</v>
      </c>
      <c r="I295" s="28" t="s">
        <v>1113</v>
      </c>
      <c r="J295" s="28" t="s">
        <v>69</v>
      </c>
      <c r="K295" s="90" t="s">
        <v>69</v>
      </c>
      <c r="L295" s="92" t="s">
        <v>69</v>
      </c>
      <c r="M295" s="28" t="s">
        <v>680</v>
      </c>
      <c r="N295" s="93" t="s">
        <v>1118</v>
      </c>
      <c r="O295" s="93" t="s">
        <v>1119</v>
      </c>
      <c r="P295" s="160" t="s">
        <v>145</v>
      </c>
      <c r="Q295" s="160">
        <v>1</v>
      </c>
      <c r="R295" s="160">
        <v>1</v>
      </c>
      <c r="S295" s="160">
        <v>1</v>
      </c>
      <c r="T295" s="160">
        <v>1</v>
      </c>
      <c r="U295" s="166" t="s">
        <v>80</v>
      </c>
      <c r="V295" s="160" t="s">
        <v>74</v>
      </c>
      <c r="W295" s="177">
        <v>0</v>
      </c>
      <c r="X295" s="177">
        <v>350</v>
      </c>
      <c r="Y295" s="177">
        <v>0</v>
      </c>
      <c r="Z295" s="177">
        <v>0</v>
      </c>
      <c r="AA295" s="179">
        <v>0</v>
      </c>
      <c r="AB295" s="76" t="s">
        <v>69</v>
      </c>
      <c r="AC295" s="179">
        <v>600</v>
      </c>
      <c r="AD295" s="76" t="s">
        <v>1120</v>
      </c>
      <c r="AE295" s="179">
        <v>0</v>
      </c>
      <c r="AF295" s="183">
        <v>0</v>
      </c>
      <c r="AG295" s="77" t="s">
        <v>69</v>
      </c>
      <c r="AH295" s="183">
        <v>600</v>
      </c>
      <c r="AI295" s="77" t="s">
        <v>1120</v>
      </c>
      <c r="AJ295" s="183">
        <v>0</v>
      </c>
      <c r="AK295" s="187">
        <v>0</v>
      </c>
      <c r="AL295" s="78" t="s">
        <v>69</v>
      </c>
      <c r="AM295" s="187">
        <v>700</v>
      </c>
      <c r="AN295" s="78" t="s">
        <v>1120</v>
      </c>
      <c r="AO295" s="187">
        <v>0</v>
      </c>
      <c r="AP295" s="191">
        <v>0</v>
      </c>
      <c r="AQ295" s="94" t="s">
        <v>69</v>
      </c>
      <c r="AR295" s="191">
        <v>700</v>
      </c>
      <c r="AS295" s="108" t="s">
        <v>1106</v>
      </c>
      <c r="AT295" s="192">
        <v>0</v>
      </c>
      <c r="AU295" s="193">
        <v>0</v>
      </c>
      <c r="AV295" s="109" t="s">
        <v>69</v>
      </c>
      <c r="AW295" s="193">
        <v>0</v>
      </c>
      <c r="AX295" s="109" t="s">
        <v>69</v>
      </c>
      <c r="AY295" s="177">
        <f t="shared" si="14"/>
        <v>0</v>
      </c>
      <c r="AZ295" s="177">
        <f t="shared" si="15"/>
        <v>2950</v>
      </c>
      <c r="BA295" s="93" t="s">
        <v>74</v>
      </c>
      <c r="BB295" s="177">
        <v>0</v>
      </c>
      <c r="BC295" s="177">
        <v>0</v>
      </c>
      <c r="BD295" s="177">
        <v>0</v>
      </c>
      <c r="BE295" s="177">
        <v>0</v>
      </c>
      <c r="BF295" s="177">
        <v>0</v>
      </c>
      <c r="BG295" s="177">
        <v>0</v>
      </c>
    </row>
    <row r="296" spans="1:59" s="89" customFormat="1" ht="47.25" x14ac:dyDescent="0.25">
      <c r="A296" s="28" t="s">
        <v>84</v>
      </c>
      <c r="B296" s="90">
        <v>13</v>
      </c>
      <c r="C296" s="90">
        <v>3</v>
      </c>
      <c r="D296" s="28" t="s">
        <v>1121</v>
      </c>
      <c r="E296" s="91" t="s">
        <v>74</v>
      </c>
      <c r="F296" s="90" t="s">
        <v>1122</v>
      </c>
      <c r="G296" s="91" t="s">
        <v>100</v>
      </c>
      <c r="H296" s="28">
        <v>12303</v>
      </c>
      <c r="I296" s="28" t="s">
        <v>1113</v>
      </c>
      <c r="J296" s="28" t="s">
        <v>69</v>
      </c>
      <c r="K296" s="90" t="s">
        <v>69</v>
      </c>
      <c r="L296" s="92" t="s">
        <v>69</v>
      </c>
      <c r="M296" s="28" t="s">
        <v>680</v>
      </c>
      <c r="N296" s="93" t="s">
        <v>1123</v>
      </c>
      <c r="O296" s="93" t="s">
        <v>1124</v>
      </c>
      <c r="P296" s="160" t="s">
        <v>74</v>
      </c>
      <c r="Q296" s="160" t="s">
        <v>80</v>
      </c>
      <c r="R296" s="160" t="s">
        <v>80</v>
      </c>
      <c r="S296" s="160">
        <v>5</v>
      </c>
      <c r="T296" s="160" t="s">
        <v>80</v>
      </c>
      <c r="U296" s="166" t="s">
        <v>80</v>
      </c>
      <c r="V296" s="160" t="s">
        <v>74</v>
      </c>
      <c r="W296" s="177">
        <v>0</v>
      </c>
      <c r="X296" s="177">
        <v>87672.42</v>
      </c>
      <c r="Y296" s="177">
        <v>0</v>
      </c>
      <c r="Z296" s="177">
        <v>120000</v>
      </c>
      <c r="AA296" s="179">
        <v>0</v>
      </c>
      <c r="AB296" s="76" t="s">
        <v>69</v>
      </c>
      <c r="AC296" s="179">
        <v>0</v>
      </c>
      <c r="AD296" s="76" t="s">
        <v>69</v>
      </c>
      <c r="AE296" s="179">
        <v>0</v>
      </c>
      <c r="AF296" s="183">
        <v>0</v>
      </c>
      <c r="AG296" s="77" t="s">
        <v>69</v>
      </c>
      <c r="AH296" s="183">
        <v>0</v>
      </c>
      <c r="AI296" s="77" t="s">
        <v>69</v>
      </c>
      <c r="AJ296" s="183">
        <v>0</v>
      </c>
      <c r="AK296" s="187">
        <v>0</v>
      </c>
      <c r="AL296" s="78" t="s">
        <v>69</v>
      </c>
      <c r="AM296" s="187">
        <v>0</v>
      </c>
      <c r="AN296" s="78" t="s">
        <v>69</v>
      </c>
      <c r="AO296" s="187">
        <v>0</v>
      </c>
      <c r="AP296" s="191">
        <v>0</v>
      </c>
      <c r="AQ296" s="94" t="s">
        <v>69</v>
      </c>
      <c r="AR296" s="191">
        <v>90000</v>
      </c>
      <c r="AS296" s="108" t="s">
        <v>1125</v>
      </c>
      <c r="AT296" s="192">
        <v>0</v>
      </c>
      <c r="AU296" s="193">
        <v>0</v>
      </c>
      <c r="AV296" s="109" t="s">
        <v>69</v>
      </c>
      <c r="AW296" s="193">
        <v>0</v>
      </c>
      <c r="AX296" s="109" t="s">
        <v>69</v>
      </c>
      <c r="AY296" s="177">
        <f t="shared" si="14"/>
        <v>0</v>
      </c>
      <c r="AZ296" s="177">
        <f t="shared" si="15"/>
        <v>297672.42</v>
      </c>
      <c r="BA296" s="93" t="s">
        <v>74</v>
      </c>
      <c r="BB296" s="177">
        <v>0</v>
      </c>
      <c r="BC296" s="177">
        <v>0</v>
      </c>
      <c r="BD296" s="177">
        <v>0</v>
      </c>
      <c r="BE296" s="177">
        <v>0</v>
      </c>
      <c r="BF296" s="177">
        <v>0</v>
      </c>
      <c r="BG296" s="177">
        <v>0</v>
      </c>
    </row>
    <row r="297" spans="1:59" s="89" customFormat="1" ht="47.25" x14ac:dyDescent="0.25">
      <c r="A297" s="28" t="s">
        <v>87</v>
      </c>
      <c r="B297" s="90">
        <v>13</v>
      </c>
      <c r="C297" s="90">
        <v>3</v>
      </c>
      <c r="D297" s="28" t="s">
        <v>1126</v>
      </c>
      <c r="E297" s="91" t="s">
        <v>74</v>
      </c>
      <c r="F297" s="90" t="s">
        <v>66</v>
      </c>
      <c r="G297" s="91" t="s">
        <v>67</v>
      </c>
      <c r="H297" s="28">
        <v>11900</v>
      </c>
      <c r="I297" s="28" t="s">
        <v>1102</v>
      </c>
      <c r="J297" s="28" t="s">
        <v>69</v>
      </c>
      <c r="K297" s="90" t="s">
        <v>69</v>
      </c>
      <c r="L297" s="92" t="s">
        <v>69</v>
      </c>
      <c r="M297" s="28" t="s">
        <v>70</v>
      </c>
      <c r="N297" s="93" t="s">
        <v>1127</v>
      </c>
      <c r="O297" s="93" t="s">
        <v>72</v>
      </c>
      <c r="P297" s="160" t="s">
        <v>74</v>
      </c>
      <c r="Q297" s="160">
        <v>3</v>
      </c>
      <c r="R297" s="160">
        <v>12</v>
      </c>
      <c r="S297" s="160">
        <v>12</v>
      </c>
      <c r="T297" s="160">
        <v>12</v>
      </c>
      <c r="U297" s="166" t="s">
        <v>80</v>
      </c>
      <c r="V297" s="160" t="s">
        <v>74</v>
      </c>
      <c r="W297" s="177">
        <v>0</v>
      </c>
      <c r="X297" s="177">
        <v>9380.42</v>
      </c>
      <c r="Y297" s="177">
        <v>0</v>
      </c>
      <c r="Z297" s="177">
        <v>0</v>
      </c>
      <c r="AA297" s="179">
        <v>0</v>
      </c>
      <c r="AB297" s="76" t="s">
        <v>69</v>
      </c>
      <c r="AC297" s="179">
        <v>800</v>
      </c>
      <c r="AD297" s="76" t="s">
        <v>1128</v>
      </c>
      <c r="AE297" s="179">
        <v>0</v>
      </c>
      <c r="AF297" s="183">
        <v>0</v>
      </c>
      <c r="AG297" s="77" t="s">
        <v>69</v>
      </c>
      <c r="AH297" s="183">
        <v>500</v>
      </c>
      <c r="AI297" s="77" t="s">
        <v>1106</v>
      </c>
      <c r="AJ297" s="183">
        <v>0</v>
      </c>
      <c r="AK297" s="187">
        <v>0</v>
      </c>
      <c r="AL297" s="78" t="s">
        <v>69</v>
      </c>
      <c r="AM297" s="187">
        <v>500</v>
      </c>
      <c r="AN297" s="78" t="s">
        <v>1106</v>
      </c>
      <c r="AO297" s="187">
        <v>0</v>
      </c>
      <c r="AP297" s="191">
        <v>0</v>
      </c>
      <c r="AQ297" s="94" t="s">
        <v>69</v>
      </c>
      <c r="AR297" s="191">
        <v>500</v>
      </c>
      <c r="AS297" s="108" t="s">
        <v>1106</v>
      </c>
      <c r="AT297" s="192">
        <v>0</v>
      </c>
      <c r="AU297" s="193">
        <v>0</v>
      </c>
      <c r="AV297" s="109" t="s">
        <v>69</v>
      </c>
      <c r="AW297" s="193">
        <v>0</v>
      </c>
      <c r="AX297" s="109" t="s">
        <v>69</v>
      </c>
      <c r="AY297" s="177">
        <f t="shared" si="14"/>
        <v>0</v>
      </c>
      <c r="AZ297" s="177">
        <f t="shared" si="15"/>
        <v>11680.42</v>
      </c>
      <c r="BA297" s="93" t="s">
        <v>74</v>
      </c>
      <c r="BB297" s="177">
        <v>0</v>
      </c>
      <c r="BC297" s="177">
        <v>0</v>
      </c>
      <c r="BD297" s="177">
        <v>0</v>
      </c>
      <c r="BE297" s="177">
        <v>0</v>
      </c>
      <c r="BF297" s="177">
        <v>0</v>
      </c>
      <c r="BG297" s="177">
        <v>0</v>
      </c>
    </row>
    <row r="298" spans="1:59" s="89" customFormat="1" ht="31.5" x14ac:dyDescent="0.25">
      <c r="A298" s="28" t="s">
        <v>84</v>
      </c>
      <c r="B298" s="90">
        <v>13</v>
      </c>
      <c r="C298" s="90">
        <v>2</v>
      </c>
      <c r="D298" s="28" t="s">
        <v>1129</v>
      </c>
      <c r="E298" s="91" t="s">
        <v>74</v>
      </c>
      <c r="F298" s="90" t="s">
        <v>207</v>
      </c>
      <c r="G298" s="91" t="s">
        <v>67</v>
      </c>
      <c r="H298" s="28">
        <v>12303</v>
      </c>
      <c r="I298" s="28" t="s">
        <v>1113</v>
      </c>
      <c r="J298" s="28" t="s">
        <v>69</v>
      </c>
      <c r="K298" s="90" t="s">
        <v>69</v>
      </c>
      <c r="L298" s="92" t="s">
        <v>69</v>
      </c>
      <c r="M298" s="28" t="s">
        <v>101</v>
      </c>
      <c r="N298" s="93" t="s">
        <v>1130</v>
      </c>
      <c r="O298" s="93" t="s">
        <v>1131</v>
      </c>
      <c r="P298" s="160" t="s">
        <v>74</v>
      </c>
      <c r="Q298" s="160">
        <v>3</v>
      </c>
      <c r="R298" s="160" t="s">
        <v>80</v>
      </c>
      <c r="S298" s="160" t="s">
        <v>80</v>
      </c>
      <c r="T298" s="160" t="s">
        <v>80</v>
      </c>
      <c r="U298" s="166" t="s">
        <v>80</v>
      </c>
      <c r="V298" s="160" t="s">
        <v>74</v>
      </c>
      <c r="W298" s="177">
        <v>0</v>
      </c>
      <c r="X298" s="177">
        <v>2499</v>
      </c>
      <c r="Y298" s="177">
        <v>0</v>
      </c>
      <c r="Z298" s="177">
        <v>0</v>
      </c>
      <c r="AA298" s="179">
        <v>0</v>
      </c>
      <c r="AB298" s="76" t="s">
        <v>69</v>
      </c>
      <c r="AC298" s="179">
        <v>5600</v>
      </c>
      <c r="AD298" s="76" t="s">
        <v>1132</v>
      </c>
      <c r="AE298" s="179">
        <v>0</v>
      </c>
      <c r="AF298" s="183">
        <v>0</v>
      </c>
      <c r="AG298" s="77" t="s">
        <v>69</v>
      </c>
      <c r="AH298" s="183">
        <v>0</v>
      </c>
      <c r="AI298" s="77" t="s">
        <v>69</v>
      </c>
      <c r="AJ298" s="183">
        <v>0</v>
      </c>
      <c r="AK298" s="187">
        <v>0</v>
      </c>
      <c r="AL298" s="78" t="s">
        <v>69</v>
      </c>
      <c r="AM298" s="187">
        <v>0</v>
      </c>
      <c r="AN298" s="78" t="s">
        <v>69</v>
      </c>
      <c r="AO298" s="187">
        <v>0</v>
      </c>
      <c r="AP298" s="191">
        <v>0</v>
      </c>
      <c r="AQ298" s="94" t="s">
        <v>69</v>
      </c>
      <c r="AR298" s="191">
        <v>0</v>
      </c>
      <c r="AS298" s="108" t="s">
        <v>69</v>
      </c>
      <c r="AT298" s="192">
        <v>0</v>
      </c>
      <c r="AU298" s="193">
        <v>0</v>
      </c>
      <c r="AV298" s="109" t="s">
        <v>69</v>
      </c>
      <c r="AW298" s="193">
        <v>0</v>
      </c>
      <c r="AX298" s="109" t="s">
        <v>69</v>
      </c>
      <c r="AY298" s="177">
        <f t="shared" si="14"/>
        <v>0</v>
      </c>
      <c r="AZ298" s="177">
        <f t="shared" si="15"/>
        <v>8099</v>
      </c>
      <c r="BA298" s="93" t="s">
        <v>74</v>
      </c>
      <c r="BB298" s="177">
        <v>0</v>
      </c>
      <c r="BC298" s="177">
        <v>0</v>
      </c>
      <c r="BD298" s="177">
        <v>0</v>
      </c>
      <c r="BE298" s="177">
        <v>0</v>
      </c>
      <c r="BF298" s="177">
        <v>0</v>
      </c>
      <c r="BG298" s="177">
        <v>0</v>
      </c>
    </row>
    <row r="299" spans="1:59" s="89" customFormat="1" ht="47.25" x14ac:dyDescent="0.25">
      <c r="A299" s="28" t="s">
        <v>84</v>
      </c>
      <c r="B299" s="90">
        <v>7</v>
      </c>
      <c r="C299" s="90">
        <v>1</v>
      </c>
      <c r="D299" s="28" t="s">
        <v>1133</v>
      </c>
      <c r="E299" s="91" t="s">
        <v>145</v>
      </c>
      <c r="F299" s="90" t="s">
        <v>85</v>
      </c>
      <c r="G299" s="91" t="s">
        <v>67</v>
      </c>
      <c r="H299" s="28">
        <v>12201</v>
      </c>
      <c r="I299" s="28" t="s">
        <v>1134</v>
      </c>
      <c r="J299" s="28" t="s">
        <v>69</v>
      </c>
      <c r="K299" s="90" t="s">
        <v>69</v>
      </c>
      <c r="L299" s="92" t="s">
        <v>69</v>
      </c>
      <c r="M299" s="28" t="s">
        <v>101</v>
      </c>
      <c r="N299" s="93" t="s">
        <v>1135</v>
      </c>
      <c r="O299" s="93" t="s">
        <v>207</v>
      </c>
      <c r="P299" s="160" t="s">
        <v>74</v>
      </c>
      <c r="Q299" s="160">
        <v>8</v>
      </c>
      <c r="R299" s="160" t="s">
        <v>80</v>
      </c>
      <c r="S299" s="160" t="s">
        <v>80</v>
      </c>
      <c r="T299" s="160" t="s">
        <v>80</v>
      </c>
      <c r="U299" s="166" t="s">
        <v>80</v>
      </c>
      <c r="V299" s="160" t="s">
        <v>74</v>
      </c>
      <c r="W299" s="177">
        <v>0</v>
      </c>
      <c r="X299" s="177">
        <v>94996.05</v>
      </c>
      <c r="Y299" s="177">
        <v>0</v>
      </c>
      <c r="Z299" s="177">
        <v>13052.17</v>
      </c>
      <c r="AA299" s="179">
        <v>0</v>
      </c>
      <c r="AB299" s="76" t="s">
        <v>69</v>
      </c>
      <c r="AC299" s="179">
        <v>6000</v>
      </c>
      <c r="AD299" s="76" t="s">
        <v>1460</v>
      </c>
      <c r="AE299" s="179">
        <v>0</v>
      </c>
      <c r="AF299" s="183">
        <v>0</v>
      </c>
      <c r="AG299" s="77" t="s">
        <v>69</v>
      </c>
      <c r="AH299" s="183">
        <v>0</v>
      </c>
      <c r="AI299" s="77" t="s">
        <v>69</v>
      </c>
      <c r="AJ299" s="183">
        <v>0</v>
      </c>
      <c r="AK299" s="187">
        <v>0</v>
      </c>
      <c r="AL299" s="78" t="s">
        <v>69</v>
      </c>
      <c r="AM299" s="187">
        <v>10000</v>
      </c>
      <c r="AN299" s="78" t="s">
        <v>1549</v>
      </c>
      <c r="AO299" s="187">
        <v>0</v>
      </c>
      <c r="AP299" s="191">
        <v>0</v>
      </c>
      <c r="AQ299" s="94" t="s">
        <v>69</v>
      </c>
      <c r="AR299" s="191">
        <v>0</v>
      </c>
      <c r="AS299" s="108" t="s">
        <v>69</v>
      </c>
      <c r="AT299" s="192">
        <v>0</v>
      </c>
      <c r="AU299" s="193">
        <v>0</v>
      </c>
      <c r="AV299" s="109" t="s">
        <v>69</v>
      </c>
      <c r="AW299" s="193">
        <v>0</v>
      </c>
      <c r="AX299" s="109" t="s">
        <v>69</v>
      </c>
      <c r="AY299" s="177">
        <f t="shared" si="14"/>
        <v>0</v>
      </c>
      <c r="AZ299" s="177">
        <f t="shared" si="15"/>
        <v>124048.22</v>
      </c>
      <c r="BA299" s="93" t="s">
        <v>74</v>
      </c>
      <c r="BB299" s="177">
        <v>0</v>
      </c>
      <c r="BC299" s="177">
        <v>0</v>
      </c>
      <c r="BD299" s="177">
        <v>0</v>
      </c>
      <c r="BE299" s="177">
        <v>0</v>
      </c>
      <c r="BF299" s="177">
        <v>0</v>
      </c>
      <c r="BG299" s="177">
        <v>0</v>
      </c>
    </row>
    <row r="300" spans="1:59" s="89" customFormat="1" ht="31.5" x14ac:dyDescent="0.25">
      <c r="A300" s="28" t="s">
        <v>84</v>
      </c>
      <c r="B300" s="90">
        <v>7</v>
      </c>
      <c r="C300" s="90"/>
      <c r="D300" s="28" t="s">
        <v>1136</v>
      </c>
      <c r="E300" s="91" t="s">
        <v>145</v>
      </c>
      <c r="F300" s="90" t="s">
        <v>1137</v>
      </c>
      <c r="G300" s="91" t="s">
        <v>100</v>
      </c>
      <c r="H300" s="28">
        <v>12201</v>
      </c>
      <c r="I300" s="28" t="s">
        <v>1134</v>
      </c>
      <c r="J300" s="28" t="s">
        <v>69</v>
      </c>
      <c r="K300" s="90" t="s">
        <v>69</v>
      </c>
      <c r="L300" s="92" t="s">
        <v>69</v>
      </c>
      <c r="M300" s="28" t="s">
        <v>101</v>
      </c>
      <c r="N300" s="93" t="s">
        <v>1138</v>
      </c>
      <c r="O300" s="93" t="s">
        <v>207</v>
      </c>
      <c r="P300" s="160" t="s">
        <v>74</v>
      </c>
      <c r="Q300" s="160">
        <v>8</v>
      </c>
      <c r="R300" s="160" t="s">
        <v>80</v>
      </c>
      <c r="S300" s="160" t="s">
        <v>80</v>
      </c>
      <c r="T300" s="160" t="s">
        <v>80</v>
      </c>
      <c r="U300" s="166" t="s">
        <v>80</v>
      </c>
      <c r="V300" s="160" t="s">
        <v>74</v>
      </c>
      <c r="W300" s="177">
        <v>0</v>
      </c>
      <c r="X300" s="177">
        <v>0</v>
      </c>
      <c r="Y300" s="177">
        <v>0</v>
      </c>
      <c r="Z300" s="177">
        <v>0</v>
      </c>
      <c r="AA300" s="179">
        <v>0</v>
      </c>
      <c r="AB300" s="76" t="s">
        <v>69</v>
      </c>
      <c r="AC300" s="179">
        <v>0</v>
      </c>
      <c r="AD300" s="76" t="s">
        <v>69</v>
      </c>
      <c r="AE300" s="179">
        <v>0</v>
      </c>
      <c r="AF300" s="183">
        <v>0</v>
      </c>
      <c r="AG300" s="77" t="s">
        <v>69</v>
      </c>
      <c r="AH300" s="183">
        <v>0</v>
      </c>
      <c r="AI300" s="77" t="s">
        <v>69</v>
      </c>
      <c r="AJ300" s="183">
        <v>0</v>
      </c>
      <c r="AK300" s="187">
        <v>0</v>
      </c>
      <c r="AL300" s="78" t="s">
        <v>69</v>
      </c>
      <c r="AM300" s="187">
        <v>15000</v>
      </c>
      <c r="AN300" s="78" t="s">
        <v>1139</v>
      </c>
      <c r="AO300" s="187">
        <v>0</v>
      </c>
      <c r="AP300" s="191">
        <v>0</v>
      </c>
      <c r="AQ300" s="94" t="s">
        <v>69</v>
      </c>
      <c r="AR300" s="191">
        <v>0</v>
      </c>
      <c r="AS300" s="108" t="s">
        <v>69</v>
      </c>
      <c r="AT300" s="192">
        <v>0</v>
      </c>
      <c r="AU300" s="193">
        <v>0</v>
      </c>
      <c r="AV300" s="109" t="s">
        <v>69</v>
      </c>
      <c r="AW300" s="193">
        <v>0</v>
      </c>
      <c r="AX300" s="109" t="s">
        <v>69</v>
      </c>
      <c r="AY300" s="177">
        <f t="shared" si="14"/>
        <v>0</v>
      </c>
      <c r="AZ300" s="177">
        <f t="shared" si="15"/>
        <v>15000</v>
      </c>
      <c r="BA300" s="93" t="s">
        <v>74</v>
      </c>
      <c r="BB300" s="177">
        <v>0</v>
      </c>
      <c r="BC300" s="177">
        <v>0</v>
      </c>
      <c r="BD300" s="177">
        <v>0</v>
      </c>
      <c r="BE300" s="177">
        <v>0</v>
      </c>
      <c r="BF300" s="177">
        <v>0</v>
      </c>
      <c r="BG300" s="177">
        <v>0</v>
      </c>
    </row>
    <row r="301" spans="1:59" s="89" customFormat="1" x14ac:dyDescent="0.25">
      <c r="A301" s="28" t="s">
        <v>84</v>
      </c>
      <c r="B301" s="90">
        <v>7</v>
      </c>
      <c r="C301" s="90">
        <v>1</v>
      </c>
      <c r="D301" s="28" t="s">
        <v>1140</v>
      </c>
      <c r="E301" s="91" t="s">
        <v>145</v>
      </c>
      <c r="F301" s="90" t="s">
        <v>85</v>
      </c>
      <c r="G301" s="91" t="s">
        <v>67</v>
      </c>
      <c r="H301" s="28">
        <v>35101</v>
      </c>
      <c r="I301" s="28" t="s">
        <v>1141</v>
      </c>
      <c r="J301" s="28" t="s">
        <v>69</v>
      </c>
      <c r="K301" s="90" t="s">
        <v>69</v>
      </c>
      <c r="L301" s="92" t="s">
        <v>69</v>
      </c>
      <c r="M301" s="28" t="s">
        <v>101</v>
      </c>
      <c r="N301" s="93" t="s">
        <v>1142</v>
      </c>
      <c r="O301" s="93" t="s">
        <v>207</v>
      </c>
      <c r="P301" s="160" t="s">
        <v>74</v>
      </c>
      <c r="Q301" s="160">
        <v>12</v>
      </c>
      <c r="R301" s="160" t="s">
        <v>80</v>
      </c>
      <c r="S301" s="160" t="s">
        <v>80</v>
      </c>
      <c r="T301" s="160" t="s">
        <v>80</v>
      </c>
      <c r="U301" s="166" t="s">
        <v>80</v>
      </c>
      <c r="V301" s="160" t="s">
        <v>74</v>
      </c>
      <c r="W301" s="177">
        <v>0</v>
      </c>
      <c r="X301" s="177">
        <v>0</v>
      </c>
      <c r="Y301" s="177">
        <v>0</v>
      </c>
      <c r="Z301" s="177">
        <v>0</v>
      </c>
      <c r="AA301" s="179">
        <v>0</v>
      </c>
      <c r="AB301" s="76" t="s">
        <v>1143</v>
      </c>
      <c r="AC301" s="179">
        <v>0</v>
      </c>
      <c r="AD301" s="76" t="s">
        <v>69</v>
      </c>
      <c r="AE301" s="179">
        <v>0</v>
      </c>
      <c r="AF301" s="183">
        <v>0</v>
      </c>
      <c r="AG301" s="77" t="s">
        <v>69</v>
      </c>
      <c r="AH301" s="183">
        <v>0</v>
      </c>
      <c r="AI301" s="77" t="s">
        <v>69</v>
      </c>
      <c r="AJ301" s="183">
        <v>0</v>
      </c>
      <c r="AK301" s="187">
        <v>0</v>
      </c>
      <c r="AL301" s="78" t="s">
        <v>69</v>
      </c>
      <c r="AM301" s="187">
        <v>6500</v>
      </c>
      <c r="AN301" s="78" t="s">
        <v>1144</v>
      </c>
      <c r="AO301" s="187">
        <v>0</v>
      </c>
      <c r="AP301" s="191">
        <v>0</v>
      </c>
      <c r="AQ301" s="94" t="s">
        <v>69</v>
      </c>
      <c r="AR301" s="191">
        <v>0</v>
      </c>
      <c r="AS301" s="108" t="s">
        <v>69</v>
      </c>
      <c r="AT301" s="192">
        <v>0</v>
      </c>
      <c r="AU301" s="193">
        <v>0</v>
      </c>
      <c r="AV301" s="109" t="s">
        <v>69</v>
      </c>
      <c r="AW301" s="193">
        <v>0</v>
      </c>
      <c r="AX301" s="109" t="s">
        <v>69</v>
      </c>
      <c r="AY301" s="177">
        <f t="shared" si="14"/>
        <v>0</v>
      </c>
      <c r="AZ301" s="177">
        <f t="shared" si="15"/>
        <v>6500</v>
      </c>
      <c r="BA301" s="93" t="s">
        <v>74</v>
      </c>
      <c r="BB301" s="177">
        <v>0</v>
      </c>
      <c r="BC301" s="177">
        <v>0</v>
      </c>
      <c r="BD301" s="177">
        <v>0</v>
      </c>
      <c r="BE301" s="177">
        <v>0</v>
      </c>
      <c r="BF301" s="177">
        <v>0</v>
      </c>
      <c r="BG301" s="177">
        <v>0</v>
      </c>
    </row>
    <row r="302" spans="1:59" s="89" customFormat="1" ht="141.75" x14ac:dyDescent="0.25">
      <c r="A302" s="28" t="s">
        <v>84</v>
      </c>
      <c r="B302" s="90">
        <v>7</v>
      </c>
      <c r="C302" s="90">
        <v>1</v>
      </c>
      <c r="D302" s="28" t="s">
        <v>1145</v>
      </c>
      <c r="E302" s="91" t="s">
        <v>145</v>
      </c>
      <c r="F302" s="90" t="s">
        <v>76</v>
      </c>
      <c r="G302" s="91" t="s">
        <v>67</v>
      </c>
      <c r="H302" s="28">
        <v>12201</v>
      </c>
      <c r="I302" s="28" t="s">
        <v>1134</v>
      </c>
      <c r="J302" s="28" t="s">
        <v>69</v>
      </c>
      <c r="K302" s="90" t="s">
        <v>69</v>
      </c>
      <c r="L302" s="92" t="s">
        <v>69</v>
      </c>
      <c r="M302" s="28" t="s">
        <v>77</v>
      </c>
      <c r="N302" s="93" t="s">
        <v>1146</v>
      </c>
      <c r="O302" s="93" t="s">
        <v>79</v>
      </c>
      <c r="P302" s="160" t="s">
        <v>145</v>
      </c>
      <c r="Q302" s="160">
        <v>7</v>
      </c>
      <c r="R302" s="160" t="s">
        <v>80</v>
      </c>
      <c r="S302" s="160" t="s">
        <v>80</v>
      </c>
      <c r="T302" s="160" t="s">
        <v>80</v>
      </c>
      <c r="U302" s="166" t="s">
        <v>80</v>
      </c>
      <c r="V302" s="160" t="s">
        <v>74</v>
      </c>
      <c r="W302" s="177">
        <v>0</v>
      </c>
      <c r="X302" s="177">
        <v>2287.9899999999998</v>
      </c>
      <c r="Y302" s="177">
        <v>0</v>
      </c>
      <c r="Z302" s="177">
        <v>4500</v>
      </c>
      <c r="AA302" s="179">
        <v>0</v>
      </c>
      <c r="AB302" s="76" t="s">
        <v>69</v>
      </c>
      <c r="AC302" s="179">
        <v>33000</v>
      </c>
      <c r="AD302" s="76" t="s">
        <v>1550</v>
      </c>
      <c r="AE302" s="179">
        <v>0</v>
      </c>
      <c r="AF302" s="183">
        <v>0</v>
      </c>
      <c r="AG302" s="77" t="s">
        <v>69</v>
      </c>
      <c r="AH302" s="183">
        <v>0</v>
      </c>
      <c r="AI302" s="77" t="s">
        <v>69</v>
      </c>
      <c r="AJ302" s="183">
        <v>0</v>
      </c>
      <c r="AK302" s="187">
        <v>0</v>
      </c>
      <c r="AL302" s="78" t="s">
        <v>69</v>
      </c>
      <c r="AM302" s="187">
        <v>0</v>
      </c>
      <c r="AN302" s="78" t="s">
        <v>69</v>
      </c>
      <c r="AO302" s="187">
        <v>0</v>
      </c>
      <c r="AP302" s="191">
        <v>0</v>
      </c>
      <c r="AQ302" s="94" t="s">
        <v>69</v>
      </c>
      <c r="AR302" s="191">
        <v>0</v>
      </c>
      <c r="AS302" s="108" t="s">
        <v>69</v>
      </c>
      <c r="AT302" s="192">
        <v>0</v>
      </c>
      <c r="AU302" s="193">
        <v>0</v>
      </c>
      <c r="AV302" s="109" t="s">
        <v>69</v>
      </c>
      <c r="AW302" s="193">
        <v>0</v>
      </c>
      <c r="AX302" s="109" t="s">
        <v>69</v>
      </c>
      <c r="AY302" s="177">
        <f t="shared" ref="AY302:AY338" si="16">W302+Y302+AA302+AF302+AK302+AP302+AU302</f>
        <v>0</v>
      </c>
      <c r="AZ302" s="177">
        <f t="shared" ref="AZ302:AZ338" si="17">X302+Z302+AC302+AE302+AH302+AJ302+AM302+AO302+AR302+AT302+AW302</f>
        <v>39787.99</v>
      </c>
      <c r="BA302" s="93" t="s">
        <v>74</v>
      </c>
      <c r="BB302" s="177">
        <v>0</v>
      </c>
      <c r="BC302" s="177">
        <v>0</v>
      </c>
      <c r="BD302" s="177">
        <v>0</v>
      </c>
      <c r="BE302" s="177">
        <v>0</v>
      </c>
      <c r="BF302" s="177">
        <v>0</v>
      </c>
      <c r="BG302" s="177">
        <v>0</v>
      </c>
    </row>
    <row r="303" spans="1:59" s="89" customFormat="1" ht="31.5" x14ac:dyDescent="0.25">
      <c r="A303" s="28" t="s">
        <v>84</v>
      </c>
      <c r="B303" s="90">
        <v>7</v>
      </c>
      <c r="C303" s="90">
        <v>1</v>
      </c>
      <c r="D303" s="28" t="s">
        <v>1147</v>
      </c>
      <c r="E303" s="91" t="s">
        <v>145</v>
      </c>
      <c r="F303" s="90" t="s">
        <v>85</v>
      </c>
      <c r="G303" s="91" t="s">
        <v>67</v>
      </c>
      <c r="H303" s="28">
        <v>12201</v>
      </c>
      <c r="I303" s="28" t="s">
        <v>1134</v>
      </c>
      <c r="J303" s="28" t="s">
        <v>69</v>
      </c>
      <c r="K303" s="90" t="s">
        <v>69</v>
      </c>
      <c r="L303" s="92" t="s">
        <v>69</v>
      </c>
      <c r="M303" s="28" t="s">
        <v>77</v>
      </c>
      <c r="N303" s="93" t="s">
        <v>1148</v>
      </c>
      <c r="O303" s="93" t="s">
        <v>86</v>
      </c>
      <c r="P303" s="160" t="s">
        <v>74</v>
      </c>
      <c r="Q303" s="160">
        <v>12</v>
      </c>
      <c r="R303" s="160" t="s">
        <v>80</v>
      </c>
      <c r="S303" s="160" t="s">
        <v>80</v>
      </c>
      <c r="T303" s="160" t="s">
        <v>80</v>
      </c>
      <c r="U303" s="166" t="s">
        <v>80</v>
      </c>
      <c r="V303" s="160" t="s">
        <v>74</v>
      </c>
      <c r="W303" s="177">
        <v>0</v>
      </c>
      <c r="X303" s="177">
        <v>44246.239999999998</v>
      </c>
      <c r="Y303" s="177">
        <v>0</v>
      </c>
      <c r="Z303" s="177">
        <v>0</v>
      </c>
      <c r="AA303" s="179">
        <v>0</v>
      </c>
      <c r="AB303" s="76" t="s">
        <v>69</v>
      </c>
      <c r="AC303" s="179">
        <v>0</v>
      </c>
      <c r="AD303" s="76" t="s">
        <v>69</v>
      </c>
      <c r="AE303" s="179">
        <v>0</v>
      </c>
      <c r="AF303" s="183">
        <v>0</v>
      </c>
      <c r="AG303" s="77" t="s">
        <v>69</v>
      </c>
      <c r="AH303" s="183">
        <v>0</v>
      </c>
      <c r="AI303" s="77" t="s">
        <v>69</v>
      </c>
      <c r="AJ303" s="183">
        <v>0</v>
      </c>
      <c r="AK303" s="187">
        <v>0</v>
      </c>
      <c r="AL303" s="78" t="s">
        <v>69</v>
      </c>
      <c r="AM303" s="187">
        <v>15000</v>
      </c>
      <c r="AN303" s="78" t="s">
        <v>1149</v>
      </c>
      <c r="AO303" s="187">
        <v>0</v>
      </c>
      <c r="AP303" s="191">
        <v>0</v>
      </c>
      <c r="AQ303" s="94" t="s">
        <v>69</v>
      </c>
      <c r="AR303" s="191">
        <v>0</v>
      </c>
      <c r="AS303" s="108" t="s">
        <v>69</v>
      </c>
      <c r="AT303" s="192">
        <v>0</v>
      </c>
      <c r="AU303" s="193">
        <v>0</v>
      </c>
      <c r="AV303" s="109" t="s">
        <v>69</v>
      </c>
      <c r="AW303" s="193">
        <v>0</v>
      </c>
      <c r="AX303" s="109" t="s">
        <v>69</v>
      </c>
      <c r="AY303" s="177">
        <f t="shared" si="16"/>
        <v>0</v>
      </c>
      <c r="AZ303" s="177">
        <f t="shared" si="17"/>
        <v>59246.239999999998</v>
      </c>
      <c r="BA303" s="93" t="s">
        <v>74</v>
      </c>
      <c r="BB303" s="177">
        <v>0</v>
      </c>
      <c r="BC303" s="177">
        <v>0</v>
      </c>
      <c r="BD303" s="177">
        <v>0</v>
      </c>
      <c r="BE303" s="177">
        <v>0</v>
      </c>
      <c r="BF303" s="177">
        <v>0</v>
      </c>
      <c r="BG303" s="177">
        <v>0</v>
      </c>
    </row>
    <row r="304" spans="1:59" s="89" customFormat="1" ht="94.5" x14ac:dyDescent="0.25">
      <c r="A304" s="28" t="s">
        <v>84</v>
      </c>
      <c r="B304" s="90">
        <v>7</v>
      </c>
      <c r="C304" s="90">
        <v>1</v>
      </c>
      <c r="D304" s="28" t="s">
        <v>1150</v>
      </c>
      <c r="E304" s="91" t="s">
        <v>145</v>
      </c>
      <c r="F304" s="90" t="s">
        <v>66</v>
      </c>
      <c r="G304" s="91" t="s">
        <v>67</v>
      </c>
      <c r="H304" s="28">
        <v>12201</v>
      </c>
      <c r="I304" s="28" t="s">
        <v>1134</v>
      </c>
      <c r="J304" s="28" t="s">
        <v>69</v>
      </c>
      <c r="K304" s="90" t="s">
        <v>69</v>
      </c>
      <c r="L304" s="92" t="s">
        <v>69</v>
      </c>
      <c r="M304" s="28" t="s">
        <v>70</v>
      </c>
      <c r="N304" s="93" t="s">
        <v>1151</v>
      </c>
      <c r="O304" s="93" t="s">
        <v>1152</v>
      </c>
      <c r="P304" s="160" t="s">
        <v>145</v>
      </c>
      <c r="Q304" s="160">
        <v>7</v>
      </c>
      <c r="R304" s="160" t="s">
        <v>80</v>
      </c>
      <c r="S304" s="160" t="s">
        <v>80</v>
      </c>
      <c r="T304" s="160" t="s">
        <v>80</v>
      </c>
      <c r="U304" s="166" t="s">
        <v>80</v>
      </c>
      <c r="V304" s="160" t="s">
        <v>74</v>
      </c>
      <c r="W304" s="177">
        <v>0</v>
      </c>
      <c r="X304" s="177">
        <v>23915.25</v>
      </c>
      <c r="Y304" s="177">
        <v>0</v>
      </c>
      <c r="Z304" s="177">
        <v>2929.6</v>
      </c>
      <c r="AA304" s="179">
        <v>0</v>
      </c>
      <c r="AB304" s="76" t="s">
        <v>69</v>
      </c>
      <c r="AC304" s="179">
        <v>7700</v>
      </c>
      <c r="AD304" s="76" t="s">
        <v>1551</v>
      </c>
      <c r="AE304" s="179">
        <v>0</v>
      </c>
      <c r="AF304" s="183">
        <v>0</v>
      </c>
      <c r="AG304" s="77" t="s">
        <v>69</v>
      </c>
      <c r="AH304" s="183">
        <v>0</v>
      </c>
      <c r="AI304" s="77" t="s">
        <v>69</v>
      </c>
      <c r="AJ304" s="183">
        <v>0</v>
      </c>
      <c r="AK304" s="187">
        <v>0</v>
      </c>
      <c r="AL304" s="78" t="s">
        <v>69</v>
      </c>
      <c r="AM304" s="187">
        <v>0</v>
      </c>
      <c r="AN304" s="78" t="s">
        <v>69</v>
      </c>
      <c r="AO304" s="187">
        <v>0</v>
      </c>
      <c r="AP304" s="191">
        <v>0</v>
      </c>
      <c r="AQ304" s="94" t="s">
        <v>69</v>
      </c>
      <c r="AR304" s="191">
        <v>0</v>
      </c>
      <c r="AS304" s="108" t="s">
        <v>69</v>
      </c>
      <c r="AT304" s="192">
        <v>0</v>
      </c>
      <c r="AU304" s="193">
        <v>0</v>
      </c>
      <c r="AV304" s="109" t="s">
        <v>69</v>
      </c>
      <c r="AW304" s="193">
        <v>0</v>
      </c>
      <c r="AX304" s="109" t="s">
        <v>69</v>
      </c>
      <c r="AY304" s="177">
        <f t="shared" si="16"/>
        <v>0</v>
      </c>
      <c r="AZ304" s="177">
        <f t="shared" si="17"/>
        <v>34544.85</v>
      </c>
      <c r="BA304" s="93" t="s">
        <v>74</v>
      </c>
      <c r="BB304" s="177">
        <v>0</v>
      </c>
      <c r="BC304" s="177">
        <v>0</v>
      </c>
      <c r="BD304" s="177">
        <v>0</v>
      </c>
      <c r="BE304" s="177">
        <v>0</v>
      </c>
      <c r="BF304" s="177">
        <v>0</v>
      </c>
      <c r="BG304" s="177">
        <v>0</v>
      </c>
    </row>
    <row r="305" spans="1:60" s="89" customFormat="1" ht="31.5" x14ac:dyDescent="0.25">
      <c r="A305" s="28" t="s">
        <v>84</v>
      </c>
      <c r="B305" s="90">
        <v>7</v>
      </c>
      <c r="C305" s="90">
        <v>1</v>
      </c>
      <c r="D305" s="28" t="s">
        <v>1147</v>
      </c>
      <c r="E305" s="91" t="s">
        <v>145</v>
      </c>
      <c r="F305" s="90" t="s">
        <v>85</v>
      </c>
      <c r="G305" s="91" t="s">
        <v>67</v>
      </c>
      <c r="H305" s="28">
        <v>12201</v>
      </c>
      <c r="I305" s="28" t="s">
        <v>1134</v>
      </c>
      <c r="J305" s="28" t="s">
        <v>69</v>
      </c>
      <c r="K305" s="90" t="s">
        <v>69</v>
      </c>
      <c r="L305" s="92" t="s">
        <v>69</v>
      </c>
      <c r="M305" s="28" t="s">
        <v>70</v>
      </c>
      <c r="N305" s="93" t="s">
        <v>1153</v>
      </c>
      <c r="O305" s="93" t="s">
        <v>85</v>
      </c>
      <c r="P305" s="160" t="s">
        <v>74</v>
      </c>
      <c r="Q305" s="160">
        <v>5</v>
      </c>
      <c r="R305" s="160" t="s">
        <v>80</v>
      </c>
      <c r="S305" s="160" t="s">
        <v>80</v>
      </c>
      <c r="T305" s="160" t="s">
        <v>80</v>
      </c>
      <c r="U305" s="166" t="s">
        <v>80</v>
      </c>
      <c r="V305" s="160" t="s">
        <v>74</v>
      </c>
      <c r="W305" s="177">
        <v>0</v>
      </c>
      <c r="X305" s="177">
        <v>11792.42</v>
      </c>
      <c r="Y305" s="177">
        <v>0</v>
      </c>
      <c r="Z305" s="177">
        <v>17427.16</v>
      </c>
      <c r="AA305" s="179">
        <v>0</v>
      </c>
      <c r="AB305" s="76" t="s">
        <v>69</v>
      </c>
      <c r="AC305" s="179">
        <v>5600</v>
      </c>
      <c r="AD305" s="76" t="s">
        <v>1154</v>
      </c>
      <c r="AE305" s="179">
        <v>0</v>
      </c>
      <c r="AF305" s="183">
        <v>0</v>
      </c>
      <c r="AG305" s="77" t="s">
        <v>69</v>
      </c>
      <c r="AH305" s="183">
        <v>0</v>
      </c>
      <c r="AI305" s="77" t="s">
        <v>69</v>
      </c>
      <c r="AJ305" s="183">
        <v>0</v>
      </c>
      <c r="AK305" s="187">
        <v>0</v>
      </c>
      <c r="AL305" s="78" t="s">
        <v>69</v>
      </c>
      <c r="AM305" s="187">
        <v>0</v>
      </c>
      <c r="AN305" s="78" t="s">
        <v>69</v>
      </c>
      <c r="AO305" s="187">
        <v>0</v>
      </c>
      <c r="AP305" s="191">
        <v>0</v>
      </c>
      <c r="AQ305" s="94" t="s">
        <v>69</v>
      </c>
      <c r="AR305" s="191">
        <v>0</v>
      </c>
      <c r="AS305" s="108" t="s">
        <v>69</v>
      </c>
      <c r="AT305" s="192">
        <v>0</v>
      </c>
      <c r="AU305" s="193">
        <v>0</v>
      </c>
      <c r="AV305" s="109" t="s">
        <v>69</v>
      </c>
      <c r="AW305" s="193">
        <v>0</v>
      </c>
      <c r="AX305" s="109" t="s">
        <v>69</v>
      </c>
      <c r="AY305" s="177">
        <f t="shared" si="16"/>
        <v>0</v>
      </c>
      <c r="AZ305" s="177">
        <f t="shared" si="17"/>
        <v>34819.58</v>
      </c>
      <c r="BA305" s="93" t="s">
        <v>74</v>
      </c>
      <c r="BB305" s="177">
        <v>0</v>
      </c>
      <c r="BC305" s="177">
        <v>0</v>
      </c>
      <c r="BD305" s="177">
        <v>0</v>
      </c>
      <c r="BE305" s="177">
        <v>0</v>
      </c>
      <c r="BF305" s="177">
        <v>0</v>
      </c>
      <c r="BG305" s="177">
        <v>0</v>
      </c>
    </row>
    <row r="306" spans="1:60" s="89" customFormat="1" ht="31.5" x14ac:dyDescent="0.25">
      <c r="A306" s="28" t="s">
        <v>84</v>
      </c>
      <c r="B306" s="90">
        <v>7</v>
      </c>
      <c r="C306" s="90">
        <v>1</v>
      </c>
      <c r="D306" s="28" t="s">
        <v>1155</v>
      </c>
      <c r="E306" s="91" t="s">
        <v>145</v>
      </c>
      <c r="F306" s="90" t="s">
        <v>1137</v>
      </c>
      <c r="G306" s="91" t="s">
        <v>100</v>
      </c>
      <c r="H306" s="28">
        <v>35100</v>
      </c>
      <c r="I306" s="28" t="s">
        <v>1156</v>
      </c>
      <c r="J306" s="28" t="s">
        <v>69</v>
      </c>
      <c r="K306" s="90" t="s">
        <v>69</v>
      </c>
      <c r="L306" s="92" t="s">
        <v>69</v>
      </c>
      <c r="M306" s="28" t="s">
        <v>101</v>
      </c>
      <c r="N306" s="93" t="s">
        <v>1157</v>
      </c>
      <c r="O306" s="93" t="s">
        <v>1158</v>
      </c>
      <c r="P306" s="160" t="s">
        <v>74</v>
      </c>
      <c r="Q306" s="160">
        <v>10</v>
      </c>
      <c r="R306" s="160" t="s">
        <v>80</v>
      </c>
      <c r="S306" s="160" t="s">
        <v>80</v>
      </c>
      <c r="T306" s="160" t="s">
        <v>80</v>
      </c>
      <c r="U306" s="166" t="s">
        <v>80</v>
      </c>
      <c r="V306" s="160" t="s">
        <v>74</v>
      </c>
      <c r="W306" s="177">
        <v>0</v>
      </c>
      <c r="X306" s="177">
        <v>2499</v>
      </c>
      <c r="Y306" s="177">
        <v>0</v>
      </c>
      <c r="Z306" s="177">
        <v>11000</v>
      </c>
      <c r="AA306" s="179">
        <v>0</v>
      </c>
      <c r="AB306" s="76" t="s">
        <v>69</v>
      </c>
      <c r="AC306" s="179">
        <v>30000</v>
      </c>
      <c r="AD306" s="76" t="s">
        <v>1159</v>
      </c>
      <c r="AE306" s="179">
        <v>0</v>
      </c>
      <c r="AF306" s="183">
        <v>0</v>
      </c>
      <c r="AG306" s="77" t="s">
        <v>69</v>
      </c>
      <c r="AH306" s="183">
        <v>0</v>
      </c>
      <c r="AI306" s="77" t="s">
        <v>69</v>
      </c>
      <c r="AJ306" s="183">
        <v>0</v>
      </c>
      <c r="AK306" s="187">
        <v>0</v>
      </c>
      <c r="AL306" s="78" t="s">
        <v>69</v>
      </c>
      <c r="AM306" s="187">
        <v>0</v>
      </c>
      <c r="AN306" s="78" t="s">
        <v>69</v>
      </c>
      <c r="AO306" s="187">
        <v>0</v>
      </c>
      <c r="AP306" s="191">
        <v>0</v>
      </c>
      <c r="AQ306" s="94" t="s">
        <v>69</v>
      </c>
      <c r="AR306" s="191">
        <v>0</v>
      </c>
      <c r="AS306" s="108" t="s">
        <v>69</v>
      </c>
      <c r="AT306" s="192">
        <v>0</v>
      </c>
      <c r="AU306" s="193">
        <v>0</v>
      </c>
      <c r="AV306" s="109" t="s">
        <v>69</v>
      </c>
      <c r="AW306" s="193">
        <v>0</v>
      </c>
      <c r="AX306" s="109" t="s">
        <v>69</v>
      </c>
      <c r="AY306" s="177">
        <f t="shared" si="16"/>
        <v>0</v>
      </c>
      <c r="AZ306" s="177">
        <f t="shared" si="17"/>
        <v>43499</v>
      </c>
      <c r="BA306" s="93" t="s">
        <v>74</v>
      </c>
      <c r="BB306" s="177">
        <v>0</v>
      </c>
      <c r="BC306" s="177">
        <v>0</v>
      </c>
      <c r="BD306" s="177">
        <v>0</v>
      </c>
      <c r="BE306" s="177">
        <v>0</v>
      </c>
      <c r="BF306" s="177">
        <v>0</v>
      </c>
      <c r="BG306" s="177">
        <v>0</v>
      </c>
    </row>
    <row r="307" spans="1:60" s="89" customFormat="1" ht="31.5" x14ac:dyDescent="0.25">
      <c r="A307" s="28" t="s">
        <v>84</v>
      </c>
      <c r="B307" s="90">
        <v>7</v>
      </c>
      <c r="C307" s="90">
        <v>1</v>
      </c>
      <c r="D307" s="28" t="s">
        <v>1160</v>
      </c>
      <c r="E307" s="91" t="s">
        <v>145</v>
      </c>
      <c r="F307" s="90" t="s">
        <v>76</v>
      </c>
      <c r="G307" s="91" t="s">
        <v>67</v>
      </c>
      <c r="H307" s="28">
        <v>35100</v>
      </c>
      <c r="I307" s="28" t="s">
        <v>1156</v>
      </c>
      <c r="J307" s="28" t="s">
        <v>69</v>
      </c>
      <c r="K307" s="90" t="s">
        <v>69</v>
      </c>
      <c r="L307" s="92" t="s">
        <v>69</v>
      </c>
      <c r="M307" s="28" t="s">
        <v>77</v>
      </c>
      <c r="N307" s="93" t="s">
        <v>1161</v>
      </c>
      <c r="O307" s="93" t="s">
        <v>76</v>
      </c>
      <c r="P307" s="160" t="s">
        <v>145</v>
      </c>
      <c r="Q307" s="160">
        <v>7</v>
      </c>
      <c r="R307" s="160" t="s">
        <v>80</v>
      </c>
      <c r="S307" s="160" t="s">
        <v>80</v>
      </c>
      <c r="T307" s="160" t="s">
        <v>80</v>
      </c>
      <c r="U307" s="166" t="s">
        <v>80</v>
      </c>
      <c r="V307" s="160" t="s">
        <v>74</v>
      </c>
      <c r="W307" s="177">
        <v>0</v>
      </c>
      <c r="X307" s="177">
        <v>1002.46</v>
      </c>
      <c r="Y307" s="177">
        <v>0</v>
      </c>
      <c r="Z307" s="177">
        <v>0</v>
      </c>
      <c r="AA307" s="179">
        <v>0</v>
      </c>
      <c r="AB307" s="76" t="s">
        <v>69</v>
      </c>
      <c r="AC307" s="179">
        <v>8400</v>
      </c>
      <c r="AD307" s="76" t="s">
        <v>1162</v>
      </c>
      <c r="AE307" s="179">
        <v>0</v>
      </c>
      <c r="AF307" s="183">
        <v>0</v>
      </c>
      <c r="AG307" s="77" t="s">
        <v>69</v>
      </c>
      <c r="AH307" s="183">
        <v>0</v>
      </c>
      <c r="AI307" s="77" t="s">
        <v>69</v>
      </c>
      <c r="AJ307" s="183">
        <v>0</v>
      </c>
      <c r="AK307" s="187">
        <v>0</v>
      </c>
      <c r="AL307" s="78" t="s">
        <v>69</v>
      </c>
      <c r="AM307" s="187">
        <v>0</v>
      </c>
      <c r="AN307" s="78" t="s">
        <v>69</v>
      </c>
      <c r="AO307" s="187">
        <v>0</v>
      </c>
      <c r="AP307" s="191">
        <v>0</v>
      </c>
      <c r="AQ307" s="94" t="s">
        <v>69</v>
      </c>
      <c r="AR307" s="191">
        <v>0</v>
      </c>
      <c r="AS307" s="108" t="s">
        <v>69</v>
      </c>
      <c r="AT307" s="192">
        <v>0</v>
      </c>
      <c r="AU307" s="193">
        <v>0</v>
      </c>
      <c r="AV307" s="109" t="s">
        <v>69</v>
      </c>
      <c r="AW307" s="193">
        <v>0</v>
      </c>
      <c r="AX307" s="109" t="s">
        <v>69</v>
      </c>
      <c r="AY307" s="177">
        <f t="shared" si="16"/>
        <v>0</v>
      </c>
      <c r="AZ307" s="177">
        <f t="shared" si="17"/>
        <v>9402.4599999999991</v>
      </c>
      <c r="BA307" s="93" t="s">
        <v>74</v>
      </c>
      <c r="BB307" s="177">
        <v>0</v>
      </c>
      <c r="BC307" s="177">
        <v>0</v>
      </c>
      <c r="BD307" s="177">
        <v>0</v>
      </c>
      <c r="BE307" s="177">
        <v>0</v>
      </c>
      <c r="BF307" s="177">
        <v>0</v>
      </c>
      <c r="BG307" s="177">
        <v>0</v>
      </c>
    </row>
    <row r="308" spans="1:60" s="89" customFormat="1" ht="31.5" x14ac:dyDescent="0.25">
      <c r="A308" s="28" t="s">
        <v>84</v>
      </c>
      <c r="B308" s="90">
        <v>7</v>
      </c>
      <c r="C308" s="90">
        <v>1</v>
      </c>
      <c r="D308" s="28" t="s">
        <v>1163</v>
      </c>
      <c r="E308" s="91" t="s">
        <v>145</v>
      </c>
      <c r="F308" s="90" t="s">
        <v>85</v>
      </c>
      <c r="G308" s="91" t="s">
        <v>67</v>
      </c>
      <c r="H308" s="28">
        <v>35100</v>
      </c>
      <c r="I308" s="28" t="s">
        <v>1156</v>
      </c>
      <c r="J308" s="28" t="s">
        <v>69</v>
      </c>
      <c r="K308" s="90" t="s">
        <v>69</v>
      </c>
      <c r="L308" s="92" t="s">
        <v>69</v>
      </c>
      <c r="M308" s="28" t="s">
        <v>77</v>
      </c>
      <c r="N308" s="93" t="s">
        <v>1164</v>
      </c>
      <c r="O308" s="93" t="s">
        <v>85</v>
      </c>
      <c r="P308" s="160" t="s">
        <v>74</v>
      </c>
      <c r="Q308" s="160">
        <v>6</v>
      </c>
      <c r="R308" s="160" t="s">
        <v>80</v>
      </c>
      <c r="S308" s="160" t="s">
        <v>80</v>
      </c>
      <c r="T308" s="160" t="s">
        <v>80</v>
      </c>
      <c r="U308" s="166" t="s">
        <v>80</v>
      </c>
      <c r="V308" s="160" t="s">
        <v>74</v>
      </c>
      <c r="W308" s="177">
        <v>0</v>
      </c>
      <c r="X308" s="177">
        <v>2689.4</v>
      </c>
      <c r="Y308" s="177">
        <v>0</v>
      </c>
      <c r="Z308" s="177">
        <v>0</v>
      </c>
      <c r="AA308" s="179">
        <v>0</v>
      </c>
      <c r="AB308" s="76" t="s">
        <v>69</v>
      </c>
      <c r="AC308" s="179">
        <v>1500</v>
      </c>
      <c r="AD308" s="76" t="s">
        <v>1165</v>
      </c>
      <c r="AE308" s="179">
        <v>0</v>
      </c>
      <c r="AF308" s="183">
        <v>0</v>
      </c>
      <c r="AG308" s="77" t="s">
        <v>69</v>
      </c>
      <c r="AH308" s="183">
        <v>0</v>
      </c>
      <c r="AI308" s="77" t="s">
        <v>69</v>
      </c>
      <c r="AJ308" s="183">
        <v>0</v>
      </c>
      <c r="AK308" s="187">
        <v>0</v>
      </c>
      <c r="AL308" s="78" t="s">
        <v>69</v>
      </c>
      <c r="AM308" s="187">
        <v>0</v>
      </c>
      <c r="AN308" s="78" t="s">
        <v>69</v>
      </c>
      <c r="AO308" s="187">
        <v>0</v>
      </c>
      <c r="AP308" s="191">
        <v>0</v>
      </c>
      <c r="AQ308" s="94" t="s">
        <v>69</v>
      </c>
      <c r="AR308" s="191">
        <v>0</v>
      </c>
      <c r="AS308" s="108" t="s">
        <v>69</v>
      </c>
      <c r="AT308" s="192">
        <v>0</v>
      </c>
      <c r="AU308" s="193">
        <v>0</v>
      </c>
      <c r="AV308" s="109" t="s">
        <v>69</v>
      </c>
      <c r="AW308" s="193">
        <v>0</v>
      </c>
      <c r="AX308" s="109" t="s">
        <v>69</v>
      </c>
      <c r="AY308" s="177">
        <f t="shared" si="16"/>
        <v>0</v>
      </c>
      <c r="AZ308" s="177">
        <f t="shared" si="17"/>
        <v>4189.3999999999996</v>
      </c>
      <c r="BA308" s="93" t="s">
        <v>74</v>
      </c>
      <c r="BB308" s="177">
        <v>0</v>
      </c>
      <c r="BC308" s="177">
        <v>0</v>
      </c>
      <c r="BD308" s="177">
        <v>0</v>
      </c>
      <c r="BE308" s="177">
        <v>0</v>
      </c>
      <c r="BF308" s="177">
        <v>0</v>
      </c>
      <c r="BG308" s="177">
        <v>0</v>
      </c>
    </row>
    <row r="309" spans="1:60" s="89" customFormat="1" ht="31.5" x14ac:dyDescent="0.25">
      <c r="A309" s="256"/>
      <c r="B309" s="90" t="s">
        <v>1636</v>
      </c>
      <c r="C309" s="90" t="s">
        <v>1432</v>
      </c>
      <c r="D309" s="28" t="s">
        <v>1163</v>
      </c>
      <c r="E309" s="91" t="s">
        <v>145</v>
      </c>
      <c r="F309" s="90" t="s">
        <v>85</v>
      </c>
      <c r="G309" s="91" t="s">
        <v>67</v>
      </c>
      <c r="H309" s="28" t="s">
        <v>1637</v>
      </c>
      <c r="I309" s="28" t="s">
        <v>1156</v>
      </c>
      <c r="J309" s="28" t="s">
        <v>69</v>
      </c>
      <c r="K309" s="90" t="s">
        <v>69</v>
      </c>
      <c r="L309" s="92" t="s">
        <v>69</v>
      </c>
      <c r="M309" s="28" t="s">
        <v>70</v>
      </c>
      <c r="N309" s="249" t="s">
        <v>1638</v>
      </c>
      <c r="O309" s="93" t="s">
        <v>91</v>
      </c>
      <c r="P309" s="254"/>
      <c r="Q309" s="254"/>
      <c r="R309" s="254"/>
      <c r="S309" s="254"/>
      <c r="T309" s="254"/>
      <c r="U309" s="255"/>
      <c r="V309" s="160" t="s">
        <v>74</v>
      </c>
      <c r="W309" s="177">
        <v>0</v>
      </c>
      <c r="X309" s="177">
        <v>8545.39</v>
      </c>
      <c r="Y309" s="177">
        <v>0</v>
      </c>
      <c r="Z309" s="177">
        <v>3600</v>
      </c>
      <c r="AA309" s="179">
        <v>0</v>
      </c>
      <c r="AB309" s="76" t="s">
        <v>69</v>
      </c>
      <c r="AC309" s="179">
        <v>3600</v>
      </c>
      <c r="AD309" s="76" t="s">
        <v>1639</v>
      </c>
      <c r="AE309" s="179">
        <v>0</v>
      </c>
      <c r="AF309" s="183">
        <v>0</v>
      </c>
      <c r="AG309" s="77" t="s">
        <v>69</v>
      </c>
      <c r="AH309" s="183">
        <v>0</v>
      </c>
      <c r="AI309" s="77" t="s">
        <v>69</v>
      </c>
      <c r="AJ309" s="183">
        <v>0</v>
      </c>
      <c r="AK309" s="187">
        <v>0</v>
      </c>
      <c r="AL309" s="78" t="s">
        <v>69</v>
      </c>
      <c r="AM309" s="187">
        <v>0</v>
      </c>
      <c r="AN309" s="78" t="s">
        <v>69</v>
      </c>
      <c r="AO309" s="187">
        <v>0</v>
      </c>
      <c r="AP309" s="191">
        <v>0</v>
      </c>
      <c r="AQ309" s="94" t="s">
        <v>69</v>
      </c>
      <c r="AR309" s="191">
        <v>0</v>
      </c>
      <c r="AS309" s="108" t="s">
        <v>69</v>
      </c>
      <c r="AT309" s="192">
        <v>0</v>
      </c>
      <c r="AU309" s="193">
        <v>0</v>
      </c>
      <c r="AV309" s="109" t="s">
        <v>69</v>
      </c>
      <c r="AW309" s="193">
        <v>0</v>
      </c>
      <c r="AX309" s="109" t="s">
        <v>69</v>
      </c>
      <c r="AY309" s="177">
        <f t="shared" ref="AY309" si="18">W309+Y309+AA309+AF309+AK309+AP309+AU309</f>
        <v>0</v>
      </c>
      <c r="AZ309" s="177">
        <f t="shared" ref="AZ309" si="19">X309+Z309+AC309+AE309+AH309+AJ309+AM309+AO309+AR309+AT309+AW309</f>
        <v>15745.39</v>
      </c>
      <c r="BA309" s="93" t="s">
        <v>74</v>
      </c>
      <c r="BB309" s="177">
        <v>0</v>
      </c>
      <c r="BC309" s="177">
        <v>0</v>
      </c>
      <c r="BD309" s="177">
        <v>0</v>
      </c>
      <c r="BE309" s="177">
        <v>0</v>
      </c>
      <c r="BF309" s="177">
        <v>0</v>
      </c>
      <c r="BG309" s="177">
        <v>0</v>
      </c>
    </row>
    <row r="310" spans="1:60" s="89" customFormat="1" ht="31.5" x14ac:dyDescent="0.25">
      <c r="A310" s="28" t="s">
        <v>84</v>
      </c>
      <c r="B310" s="90">
        <v>7</v>
      </c>
      <c r="C310" s="90">
        <v>1</v>
      </c>
      <c r="D310" s="28" t="s">
        <v>1166</v>
      </c>
      <c r="E310" s="91" t="s">
        <v>145</v>
      </c>
      <c r="F310" s="90" t="s">
        <v>66</v>
      </c>
      <c r="G310" s="91" t="s">
        <v>67</v>
      </c>
      <c r="H310" s="28">
        <v>35100</v>
      </c>
      <c r="I310" s="28" t="s">
        <v>1156</v>
      </c>
      <c r="J310" s="28" t="s">
        <v>69</v>
      </c>
      <c r="K310" s="90" t="s">
        <v>69</v>
      </c>
      <c r="L310" s="92" t="s">
        <v>69</v>
      </c>
      <c r="M310" s="28" t="s">
        <v>70</v>
      </c>
      <c r="N310" s="93" t="s">
        <v>1167</v>
      </c>
      <c r="O310" s="93" t="s">
        <v>66</v>
      </c>
      <c r="P310" s="160" t="s">
        <v>145</v>
      </c>
      <c r="Q310" s="160">
        <v>7</v>
      </c>
      <c r="R310" s="160" t="s">
        <v>80</v>
      </c>
      <c r="S310" s="160" t="s">
        <v>80</v>
      </c>
      <c r="T310" s="160" t="s">
        <v>80</v>
      </c>
      <c r="U310" s="166" t="s">
        <v>80</v>
      </c>
      <c r="V310" s="160" t="s">
        <v>74</v>
      </c>
      <c r="W310" s="177">
        <v>0</v>
      </c>
      <c r="X310" s="177">
        <v>14043.46</v>
      </c>
      <c r="Y310" s="177">
        <v>0</v>
      </c>
      <c r="Z310" s="177">
        <v>0</v>
      </c>
      <c r="AA310" s="179">
        <v>0</v>
      </c>
      <c r="AB310" s="76" t="s">
        <v>69</v>
      </c>
      <c r="AC310" s="179">
        <v>3200</v>
      </c>
      <c r="AD310" s="76" t="s">
        <v>1168</v>
      </c>
      <c r="AE310" s="179">
        <v>0</v>
      </c>
      <c r="AF310" s="183">
        <v>0</v>
      </c>
      <c r="AG310" s="77" t="s">
        <v>69</v>
      </c>
      <c r="AH310" s="183">
        <v>0</v>
      </c>
      <c r="AI310" s="77" t="s">
        <v>69</v>
      </c>
      <c r="AJ310" s="183">
        <v>0</v>
      </c>
      <c r="AK310" s="187">
        <v>0</v>
      </c>
      <c r="AL310" s="78" t="s">
        <v>69</v>
      </c>
      <c r="AM310" s="187">
        <v>0</v>
      </c>
      <c r="AN310" s="78" t="s">
        <v>69</v>
      </c>
      <c r="AO310" s="187">
        <v>0</v>
      </c>
      <c r="AP310" s="191">
        <v>0</v>
      </c>
      <c r="AQ310" s="94" t="s">
        <v>69</v>
      </c>
      <c r="AR310" s="191">
        <v>0</v>
      </c>
      <c r="AS310" s="108" t="s">
        <v>69</v>
      </c>
      <c r="AT310" s="192">
        <v>0</v>
      </c>
      <c r="AU310" s="193">
        <v>0</v>
      </c>
      <c r="AV310" s="109" t="s">
        <v>69</v>
      </c>
      <c r="AW310" s="193">
        <v>0</v>
      </c>
      <c r="AX310" s="109" t="s">
        <v>69</v>
      </c>
      <c r="AY310" s="177">
        <f t="shared" si="16"/>
        <v>0</v>
      </c>
      <c r="AZ310" s="177">
        <f t="shared" si="17"/>
        <v>17243.46</v>
      </c>
      <c r="BA310" s="93" t="s">
        <v>74</v>
      </c>
      <c r="BB310" s="177">
        <v>0</v>
      </c>
      <c r="BC310" s="177">
        <v>0</v>
      </c>
      <c r="BD310" s="177">
        <v>0</v>
      </c>
      <c r="BE310" s="177">
        <v>0</v>
      </c>
      <c r="BF310" s="177">
        <v>0</v>
      </c>
      <c r="BG310" s="177">
        <v>0</v>
      </c>
    </row>
    <row r="311" spans="1:60" s="89" customFormat="1" ht="47.25" x14ac:dyDescent="0.25">
      <c r="A311" s="28" t="s">
        <v>84</v>
      </c>
      <c r="B311" s="90">
        <v>7</v>
      </c>
      <c r="C311" s="90">
        <v>1</v>
      </c>
      <c r="D311" s="28" t="s">
        <v>1169</v>
      </c>
      <c r="E311" s="91" t="s">
        <v>145</v>
      </c>
      <c r="F311" s="90" t="s">
        <v>207</v>
      </c>
      <c r="G311" s="91" t="s">
        <v>100</v>
      </c>
      <c r="H311" s="28">
        <v>12301</v>
      </c>
      <c r="I311" s="28" t="s">
        <v>1170</v>
      </c>
      <c r="J311" s="28" t="s">
        <v>69</v>
      </c>
      <c r="K311" s="90" t="s">
        <v>69</v>
      </c>
      <c r="L311" s="92" t="s">
        <v>69</v>
      </c>
      <c r="M311" s="28" t="s">
        <v>101</v>
      </c>
      <c r="N311" s="93" t="s">
        <v>1171</v>
      </c>
      <c r="O311" s="93" t="s">
        <v>207</v>
      </c>
      <c r="P311" s="160" t="s">
        <v>74</v>
      </c>
      <c r="Q311" s="160">
        <v>12</v>
      </c>
      <c r="R311" s="160" t="s">
        <v>80</v>
      </c>
      <c r="S311" s="160" t="s">
        <v>80</v>
      </c>
      <c r="T311" s="160" t="s">
        <v>80</v>
      </c>
      <c r="U311" s="166" t="s">
        <v>80</v>
      </c>
      <c r="V311" s="160" t="s">
        <v>74</v>
      </c>
      <c r="W311" s="177">
        <v>0</v>
      </c>
      <c r="X311" s="177">
        <v>30669.86</v>
      </c>
      <c r="Y311" s="177">
        <v>0</v>
      </c>
      <c r="Z311" s="177">
        <v>2500</v>
      </c>
      <c r="AA311" s="179">
        <v>0</v>
      </c>
      <c r="AB311" s="76" t="s">
        <v>69</v>
      </c>
      <c r="AC311" s="179">
        <v>134100</v>
      </c>
      <c r="AD311" s="76" t="s">
        <v>1172</v>
      </c>
      <c r="AE311" s="179">
        <v>0</v>
      </c>
      <c r="AF311" s="183">
        <v>0</v>
      </c>
      <c r="AG311" s="77" t="s">
        <v>69</v>
      </c>
      <c r="AH311" s="183">
        <v>0</v>
      </c>
      <c r="AI311" s="77" t="s">
        <v>69</v>
      </c>
      <c r="AJ311" s="183">
        <v>0</v>
      </c>
      <c r="AK311" s="187">
        <v>0</v>
      </c>
      <c r="AL311" s="78" t="s">
        <v>69</v>
      </c>
      <c r="AM311" s="187">
        <v>0</v>
      </c>
      <c r="AN311" s="78" t="s">
        <v>69</v>
      </c>
      <c r="AO311" s="187">
        <v>0</v>
      </c>
      <c r="AP311" s="191">
        <v>0</v>
      </c>
      <c r="AQ311" s="94" t="s">
        <v>69</v>
      </c>
      <c r="AR311" s="191">
        <v>0</v>
      </c>
      <c r="AS311" s="108" t="s">
        <v>69</v>
      </c>
      <c r="AT311" s="192">
        <v>0</v>
      </c>
      <c r="AU311" s="193">
        <v>0</v>
      </c>
      <c r="AV311" s="109" t="s">
        <v>69</v>
      </c>
      <c r="AW311" s="193">
        <v>0</v>
      </c>
      <c r="AX311" s="109" t="s">
        <v>69</v>
      </c>
      <c r="AY311" s="177">
        <f t="shared" si="16"/>
        <v>0</v>
      </c>
      <c r="AZ311" s="177">
        <f t="shared" si="17"/>
        <v>167269.85999999999</v>
      </c>
      <c r="BA311" s="93" t="s">
        <v>74</v>
      </c>
      <c r="BB311" s="177">
        <v>0</v>
      </c>
      <c r="BC311" s="177">
        <v>0</v>
      </c>
      <c r="BD311" s="177">
        <v>0</v>
      </c>
      <c r="BE311" s="177">
        <v>0</v>
      </c>
      <c r="BF311" s="177">
        <v>0</v>
      </c>
      <c r="BG311" s="177">
        <v>0</v>
      </c>
    </row>
    <row r="312" spans="1:60" s="89" customFormat="1" ht="31.5" x14ac:dyDescent="0.25">
      <c r="A312" s="28" t="s">
        <v>84</v>
      </c>
      <c r="B312" s="90">
        <v>7</v>
      </c>
      <c r="C312" s="90">
        <v>1</v>
      </c>
      <c r="D312" s="28" t="s">
        <v>1173</v>
      </c>
      <c r="E312" s="91" t="s">
        <v>145</v>
      </c>
      <c r="F312" s="90" t="s">
        <v>85</v>
      </c>
      <c r="G312" s="91" t="s">
        <v>67</v>
      </c>
      <c r="H312" s="28">
        <v>12301</v>
      </c>
      <c r="I312" s="28" t="s">
        <v>1170</v>
      </c>
      <c r="J312" s="28" t="s">
        <v>69</v>
      </c>
      <c r="K312" s="90" t="s">
        <v>69</v>
      </c>
      <c r="L312" s="92" t="s">
        <v>69</v>
      </c>
      <c r="M312" s="28" t="s">
        <v>77</v>
      </c>
      <c r="N312" s="93" t="s">
        <v>1174</v>
      </c>
      <c r="O312" s="93" t="s">
        <v>1175</v>
      </c>
      <c r="P312" s="160" t="s">
        <v>145</v>
      </c>
      <c r="Q312" s="160">
        <v>5</v>
      </c>
      <c r="R312" s="160" t="s">
        <v>80</v>
      </c>
      <c r="S312" s="160" t="s">
        <v>80</v>
      </c>
      <c r="T312" s="160" t="s">
        <v>80</v>
      </c>
      <c r="U312" s="166" t="s">
        <v>80</v>
      </c>
      <c r="V312" s="160" t="s">
        <v>74</v>
      </c>
      <c r="W312" s="177">
        <v>0</v>
      </c>
      <c r="X312" s="177">
        <v>14000.44</v>
      </c>
      <c r="Y312" s="177">
        <v>0</v>
      </c>
      <c r="Z312" s="177">
        <v>9000</v>
      </c>
      <c r="AA312" s="179">
        <v>0</v>
      </c>
      <c r="AB312" s="76" t="s">
        <v>69</v>
      </c>
      <c r="AC312" s="179">
        <v>11400</v>
      </c>
      <c r="AD312" s="76" t="s">
        <v>1176</v>
      </c>
      <c r="AE312" s="179">
        <v>0</v>
      </c>
      <c r="AF312" s="183">
        <v>0</v>
      </c>
      <c r="AG312" s="77" t="s">
        <v>69</v>
      </c>
      <c r="AH312" s="183">
        <v>0</v>
      </c>
      <c r="AI312" s="77" t="s">
        <v>69</v>
      </c>
      <c r="AJ312" s="183">
        <v>0</v>
      </c>
      <c r="AK312" s="187">
        <v>0</v>
      </c>
      <c r="AL312" s="78" t="s">
        <v>69</v>
      </c>
      <c r="AM312" s="187">
        <v>0</v>
      </c>
      <c r="AN312" s="78" t="s">
        <v>69</v>
      </c>
      <c r="AO312" s="187">
        <v>0</v>
      </c>
      <c r="AP312" s="191">
        <v>0</v>
      </c>
      <c r="AQ312" s="94" t="s">
        <v>69</v>
      </c>
      <c r="AR312" s="191">
        <v>0</v>
      </c>
      <c r="AS312" s="108" t="s">
        <v>69</v>
      </c>
      <c r="AT312" s="192">
        <v>0</v>
      </c>
      <c r="AU312" s="193">
        <v>0</v>
      </c>
      <c r="AV312" s="109" t="s">
        <v>69</v>
      </c>
      <c r="AW312" s="193">
        <v>0</v>
      </c>
      <c r="AX312" s="109" t="s">
        <v>69</v>
      </c>
      <c r="AY312" s="177">
        <f t="shared" si="16"/>
        <v>0</v>
      </c>
      <c r="AZ312" s="177">
        <f t="shared" si="17"/>
        <v>34400.44</v>
      </c>
      <c r="BA312" s="93" t="s">
        <v>74</v>
      </c>
      <c r="BB312" s="177">
        <v>0</v>
      </c>
      <c r="BC312" s="177">
        <v>0</v>
      </c>
      <c r="BD312" s="177">
        <v>0</v>
      </c>
      <c r="BE312" s="177">
        <v>0</v>
      </c>
      <c r="BF312" s="177">
        <v>0</v>
      </c>
      <c r="BG312" s="177">
        <v>0</v>
      </c>
    </row>
    <row r="313" spans="1:60" s="89" customFormat="1" ht="31.5" x14ac:dyDescent="0.25">
      <c r="A313" s="28" t="s">
        <v>84</v>
      </c>
      <c r="B313" s="90">
        <v>7</v>
      </c>
      <c r="C313" s="90">
        <v>1</v>
      </c>
      <c r="D313" s="28" t="s">
        <v>1177</v>
      </c>
      <c r="E313" s="91" t="s">
        <v>145</v>
      </c>
      <c r="F313" s="90" t="s">
        <v>66</v>
      </c>
      <c r="G313" s="91" t="s">
        <v>67</v>
      </c>
      <c r="H313" s="28">
        <v>12301</v>
      </c>
      <c r="I313" s="28" t="s">
        <v>1170</v>
      </c>
      <c r="J313" s="28" t="s">
        <v>69</v>
      </c>
      <c r="K313" s="90" t="s">
        <v>69</v>
      </c>
      <c r="L313" s="92" t="s">
        <v>69</v>
      </c>
      <c r="M313" s="28" t="s">
        <v>70</v>
      </c>
      <c r="N313" s="93" t="s">
        <v>1178</v>
      </c>
      <c r="O313" s="93" t="s">
        <v>66</v>
      </c>
      <c r="P313" s="160" t="s">
        <v>145</v>
      </c>
      <c r="Q313" s="160">
        <v>7</v>
      </c>
      <c r="R313" s="160" t="s">
        <v>80</v>
      </c>
      <c r="S313" s="160" t="s">
        <v>80</v>
      </c>
      <c r="T313" s="160" t="s">
        <v>80</v>
      </c>
      <c r="U313" s="166" t="s">
        <v>80</v>
      </c>
      <c r="V313" s="160" t="s">
        <v>74</v>
      </c>
      <c r="W313" s="177">
        <v>0</v>
      </c>
      <c r="X313" s="177">
        <v>7806.82</v>
      </c>
      <c r="Y313" s="177">
        <v>0</v>
      </c>
      <c r="Z313" s="177">
        <v>7196.91</v>
      </c>
      <c r="AA313" s="179">
        <v>0</v>
      </c>
      <c r="AB313" s="76" t="s">
        <v>69</v>
      </c>
      <c r="AC313" s="179">
        <v>2300</v>
      </c>
      <c r="AD313" s="76" t="s">
        <v>1552</v>
      </c>
      <c r="AE313" s="179">
        <v>0</v>
      </c>
      <c r="AF313" s="183">
        <v>0</v>
      </c>
      <c r="AG313" s="77" t="s">
        <v>69</v>
      </c>
      <c r="AH313" s="183">
        <v>0</v>
      </c>
      <c r="AI313" s="77" t="s">
        <v>69</v>
      </c>
      <c r="AJ313" s="183">
        <v>0</v>
      </c>
      <c r="AK313" s="187">
        <v>0</v>
      </c>
      <c r="AL313" s="78" t="s">
        <v>69</v>
      </c>
      <c r="AM313" s="187">
        <v>0</v>
      </c>
      <c r="AN313" s="78" t="s">
        <v>69</v>
      </c>
      <c r="AO313" s="187">
        <v>0</v>
      </c>
      <c r="AP313" s="191">
        <v>0</v>
      </c>
      <c r="AQ313" s="94" t="s">
        <v>69</v>
      </c>
      <c r="AR313" s="191">
        <v>0</v>
      </c>
      <c r="AS313" s="108" t="s">
        <v>69</v>
      </c>
      <c r="AT313" s="192">
        <v>0</v>
      </c>
      <c r="AU313" s="193">
        <v>0</v>
      </c>
      <c r="AV313" s="109" t="s">
        <v>69</v>
      </c>
      <c r="AW313" s="193">
        <v>0</v>
      </c>
      <c r="AX313" s="109" t="s">
        <v>69</v>
      </c>
      <c r="AY313" s="177">
        <f t="shared" si="16"/>
        <v>0</v>
      </c>
      <c r="AZ313" s="177">
        <f t="shared" si="17"/>
        <v>17303.73</v>
      </c>
      <c r="BA313" s="93" t="s">
        <v>74</v>
      </c>
      <c r="BB313" s="177">
        <v>0</v>
      </c>
      <c r="BC313" s="177">
        <v>0</v>
      </c>
      <c r="BD313" s="177">
        <v>0</v>
      </c>
      <c r="BE313" s="177">
        <v>0</v>
      </c>
      <c r="BF313" s="177">
        <v>0</v>
      </c>
      <c r="BG313" s="177">
        <v>0</v>
      </c>
    </row>
    <row r="314" spans="1:60" s="89" customFormat="1" ht="31.5" x14ac:dyDescent="0.25">
      <c r="A314" s="28" t="s">
        <v>87</v>
      </c>
      <c r="B314" s="90">
        <v>7</v>
      </c>
      <c r="C314" s="90">
        <v>1</v>
      </c>
      <c r="D314" s="28" t="s">
        <v>1179</v>
      </c>
      <c r="E314" s="91" t="s">
        <v>145</v>
      </c>
      <c r="F314" s="90" t="s">
        <v>1180</v>
      </c>
      <c r="G314" s="91" t="s">
        <v>100</v>
      </c>
      <c r="H314" s="28">
        <v>57300</v>
      </c>
      <c r="I314" s="28" t="s">
        <v>1181</v>
      </c>
      <c r="J314" s="28" t="s">
        <v>69</v>
      </c>
      <c r="K314" s="90" t="s">
        <v>69</v>
      </c>
      <c r="L314" s="92" t="s">
        <v>69</v>
      </c>
      <c r="M314" s="28" t="s">
        <v>101</v>
      </c>
      <c r="N314" s="93" t="s">
        <v>1182</v>
      </c>
      <c r="O314" s="93" t="s">
        <v>207</v>
      </c>
      <c r="P314" s="160" t="s">
        <v>74</v>
      </c>
      <c r="Q314" s="160">
        <v>8</v>
      </c>
      <c r="R314" s="160" t="s">
        <v>80</v>
      </c>
      <c r="S314" s="160" t="s">
        <v>80</v>
      </c>
      <c r="T314" s="160" t="s">
        <v>80</v>
      </c>
      <c r="U314" s="166" t="s">
        <v>80</v>
      </c>
      <c r="V314" s="160" t="s">
        <v>74</v>
      </c>
      <c r="W314" s="177">
        <v>0</v>
      </c>
      <c r="X314" s="177">
        <v>0</v>
      </c>
      <c r="Y314" s="177">
        <v>0</v>
      </c>
      <c r="Z314" s="177">
        <v>18000</v>
      </c>
      <c r="AA314" s="179">
        <v>0</v>
      </c>
      <c r="AB314" s="76" t="s">
        <v>69</v>
      </c>
      <c r="AC314" s="179">
        <v>26000</v>
      </c>
      <c r="AD314" s="76" t="s">
        <v>1183</v>
      </c>
      <c r="AE314" s="179">
        <v>0</v>
      </c>
      <c r="AF314" s="183">
        <v>0</v>
      </c>
      <c r="AG314" s="77" t="s">
        <v>69</v>
      </c>
      <c r="AH314" s="183">
        <v>0</v>
      </c>
      <c r="AI314" s="77" t="s">
        <v>69</v>
      </c>
      <c r="AJ314" s="183">
        <v>0</v>
      </c>
      <c r="AK314" s="187">
        <v>0</v>
      </c>
      <c r="AL314" s="78" t="s">
        <v>69</v>
      </c>
      <c r="AM314" s="187">
        <v>0</v>
      </c>
      <c r="AN314" s="78" t="s">
        <v>69</v>
      </c>
      <c r="AO314" s="187">
        <v>0</v>
      </c>
      <c r="AP314" s="191">
        <v>0</v>
      </c>
      <c r="AQ314" s="94" t="s">
        <v>69</v>
      </c>
      <c r="AR314" s="191">
        <v>0</v>
      </c>
      <c r="AS314" s="108" t="s">
        <v>69</v>
      </c>
      <c r="AT314" s="192">
        <v>0</v>
      </c>
      <c r="AU314" s="193">
        <v>0</v>
      </c>
      <c r="AV314" s="109" t="s">
        <v>69</v>
      </c>
      <c r="AW314" s="193">
        <v>0</v>
      </c>
      <c r="AX314" s="109" t="s">
        <v>69</v>
      </c>
      <c r="AY314" s="177">
        <f t="shared" si="16"/>
        <v>0</v>
      </c>
      <c r="AZ314" s="177">
        <f t="shared" si="17"/>
        <v>44000</v>
      </c>
      <c r="BA314" s="93" t="s">
        <v>74</v>
      </c>
      <c r="BB314" s="177">
        <v>0</v>
      </c>
      <c r="BC314" s="177">
        <v>0</v>
      </c>
      <c r="BD314" s="177">
        <v>0</v>
      </c>
      <c r="BE314" s="177">
        <v>0</v>
      </c>
      <c r="BF314" s="177">
        <v>0</v>
      </c>
      <c r="BG314" s="177">
        <v>0</v>
      </c>
    </row>
    <row r="315" spans="1:60" s="89" customFormat="1" ht="31.5" x14ac:dyDescent="0.25">
      <c r="A315" s="28" t="s">
        <v>87</v>
      </c>
      <c r="B315" s="90">
        <v>7</v>
      </c>
      <c r="C315" s="90">
        <v>1</v>
      </c>
      <c r="D315" s="28" t="s">
        <v>1184</v>
      </c>
      <c r="E315" s="91" t="s">
        <v>145</v>
      </c>
      <c r="F315" s="90" t="s">
        <v>1185</v>
      </c>
      <c r="G315" s="91" t="s">
        <v>100</v>
      </c>
      <c r="H315" s="28">
        <v>57300</v>
      </c>
      <c r="I315" s="28" t="s">
        <v>1181</v>
      </c>
      <c r="J315" s="28" t="s">
        <v>69</v>
      </c>
      <c r="K315" s="90" t="s">
        <v>69</v>
      </c>
      <c r="L315" s="92" t="s">
        <v>69</v>
      </c>
      <c r="M315" s="28" t="s">
        <v>680</v>
      </c>
      <c r="N315" s="93" t="s">
        <v>1186</v>
      </c>
      <c r="O315" s="93" t="s">
        <v>1187</v>
      </c>
      <c r="P315" s="160" t="s">
        <v>145</v>
      </c>
      <c r="Q315" s="160">
        <v>10</v>
      </c>
      <c r="R315" s="160">
        <v>8</v>
      </c>
      <c r="S315" s="160">
        <v>8</v>
      </c>
      <c r="T315" s="160">
        <v>8</v>
      </c>
      <c r="U315" s="166" t="s">
        <v>80</v>
      </c>
      <c r="V315" s="160" t="s">
        <v>74</v>
      </c>
      <c r="W315" s="177">
        <v>0</v>
      </c>
      <c r="X315" s="177">
        <v>32940</v>
      </c>
      <c r="Y315" s="177">
        <v>0</v>
      </c>
      <c r="Z315" s="177">
        <v>57716.04</v>
      </c>
      <c r="AA315" s="179">
        <v>0</v>
      </c>
      <c r="AB315" s="76" t="s">
        <v>69</v>
      </c>
      <c r="AC315" s="179">
        <v>13300</v>
      </c>
      <c r="AD315" s="76" t="s">
        <v>1569</v>
      </c>
      <c r="AE315" s="179">
        <v>0</v>
      </c>
      <c r="AF315" s="183">
        <v>0</v>
      </c>
      <c r="AG315" s="77" t="s">
        <v>69</v>
      </c>
      <c r="AH315" s="183">
        <v>34000</v>
      </c>
      <c r="AI315" s="77" t="s">
        <v>1188</v>
      </c>
      <c r="AJ315" s="183">
        <v>0</v>
      </c>
      <c r="AK315" s="187">
        <v>0</v>
      </c>
      <c r="AL315" s="78" t="s">
        <v>69</v>
      </c>
      <c r="AM315" s="187">
        <v>17000</v>
      </c>
      <c r="AN315" s="78" t="s">
        <v>1189</v>
      </c>
      <c r="AO315" s="187">
        <v>0</v>
      </c>
      <c r="AP315" s="191">
        <v>0</v>
      </c>
      <c r="AQ315" s="94" t="s">
        <v>69</v>
      </c>
      <c r="AR315" s="191">
        <v>17000</v>
      </c>
      <c r="AS315" s="108" t="s">
        <v>1189</v>
      </c>
      <c r="AT315" s="192">
        <v>0</v>
      </c>
      <c r="AU315" s="193">
        <v>0</v>
      </c>
      <c r="AV315" s="109" t="s">
        <v>69</v>
      </c>
      <c r="AW315" s="193">
        <v>0</v>
      </c>
      <c r="AX315" s="109" t="s">
        <v>69</v>
      </c>
      <c r="AY315" s="177">
        <f t="shared" si="16"/>
        <v>0</v>
      </c>
      <c r="AZ315" s="177">
        <f t="shared" si="17"/>
        <v>171956.04</v>
      </c>
      <c r="BA315" s="93" t="s">
        <v>145</v>
      </c>
      <c r="BB315" s="177">
        <v>34000</v>
      </c>
      <c r="BC315" s="177">
        <v>17000</v>
      </c>
      <c r="BD315" s="177">
        <v>34000</v>
      </c>
      <c r="BE315" s="177">
        <v>17000</v>
      </c>
      <c r="BF315" s="177">
        <v>0</v>
      </c>
      <c r="BG315" s="177">
        <v>0</v>
      </c>
      <c r="BH315" s="250"/>
    </row>
    <row r="316" spans="1:60" s="89" customFormat="1" ht="47.25" x14ac:dyDescent="0.25">
      <c r="A316" s="28" t="s">
        <v>87</v>
      </c>
      <c r="B316" s="90">
        <v>7</v>
      </c>
      <c r="C316" s="90">
        <v>1</v>
      </c>
      <c r="D316" s="28" t="s">
        <v>1190</v>
      </c>
      <c r="E316" s="91" t="s">
        <v>145</v>
      </c>
      <c r="F316" s="90" t="s">
        <v>76</v>
      </c>
      <c r="G316" s="91" t="s">
        <v>67</v>
      </c>
      <c r="H316" s="28">
        <v>57300</v>
      </c>
      <c r="I316" s="28" t="s">
        <v>1181</v>
      </c>
      <c r="J316" s="28" t="s">
        <v>69</v>
      </c>
      <c r="K316" s="90" t="s">
        <v>69</v>
      </c>
      <c r="L316" s="92" t="s">
        <v>69</v>
      </c>
      <c r="M316" s="28" t="s">
        <v>77</v>
      </c>
      <c r="N316" s="93" t="s">
        <v>1191</v>
      </c>
      <c r="O316" s="93" t="s">
        <v>76</v>
      </c>
      <c r="P316" s="160" t="s">
        <v>145</v>
      </c>
      <c r="Q316" s="160">
        <v>11</v>
      </c>
      <c r="R316" s="160" t="s">
        <v>80</v>
      </c>
      <c r="S316" s="160" t="s">
        <v>80</v>
      </c>
      <c r="T316" s="160" t="s">
        <v>80</v>
      </c>
      <c r="U316" s="166" t="s">
        <v>80</v>
      </c>
      <c r="V316" s="160" t="s">
        <v>74</v>
      </c>
      <c r="W316" s="177">
        <v>0</v>
      </c>
      <c r="X316" s="177">
        <v>2923.87</v>
      </c>
      <c r="Y316" s="177">
        <v>0</v>
      </c>
      <c r="Z316" s="177">
        <v>12730.54</v>
      </c>
      <c r="AA316" s="179">
        <v>0</v>
      </c>
      <c r="AB316" s="76" t="s">
        <v>69</v>
      </c>
      <c r="AC316" s="179">
        <v>4400</v>
      </c>
      <c r="AD316" s="76" t="s">
        <v>1192</v>
      </c>
      <c r="AE316" s="179">
        <v>0</v>
      </c>
      <c r="AF316" s="183">
        <v>0</v>
      </c>
      <c r="AG316" s="77" t="s">
        <v>69</v>
      </c>
      <c r="AH316" s="183">
        <v>0</v>
      </c>
      <c r="AI316" s="77" t="s">
        <v>69</v>
      </c>
      <c r="AJ316" s="183">
        <v>0</v>
      </c>
      <c r="AK316" s="187">
        <v>0</v>
      </c>
      <c r="AL316" s="78" t="s">
        <v>69</v>
      </c>
      <c r="AM316" s="187">
        <v>0</v>
      </c>
      <c r="AN316" s="78" t="s">
        <v>69</v>
      </c>
      <c r="AO316" s="187">
        <v>0</v>
      </c>
      <c r="AP316" s="191">
        <v>0</v>
      </c>
      <c r="AQ316" s="94" t="s">
        <v>69</v>
      </c>
      <c r="AR316" s="191">
        <v>0</v>
      </c>
      <c r="AS316" s="108" t="s">
        <v>69</v>
      </c>
      <c r="AT316" s="192">
        <v>0</v>
      </c>
      <c r="AU316" s="193">
        <v>0</v>
      </c>
      <c r="AV316" s="109" t="s">
        <v>69</v>
      </c>
      <c r="AW316" s="193">
        <v>0</v>
      </c>
      <c r="AX316" s="109" t="s">
        <v>69</v>
      </c>
      <c r="AY316" s="177">
        <f t="shared" si="16"/>
        <v>0</v>
      </c>
      <c r="AZ316" s="177">
        <f t="shared" si="17"/>
        <v>20054.41</v>
      </c>
      <c r="BA316" s="93" t="s">
        <v>74</v>
      </c>
      <c r="BB316" s="177">
        <v>0</v>
      </c>
      <c r="BC316" s="177">
        <v>0</v>
      </c>
      <c r="BD316" s="177">
        <v>0</v>
      </c>
      <c r="BE316" s="177">
        <v>0</v>
      </c>
      <c r="BF316" s="177">
        <v>0</v>
      </c>
      <c r="BG316" s="177">
        <v>0</v>
      </c>
    </row>
    <row r="317" spans="1:60" s="89" customFormat="1" ht="47.25" x14ac:dyDescent="0.25">
      <c r="A317" s="28" t="s">
        <v>87</v>
      </c>
      <c r="B317" s="90">
        <v>7</v>
      </c>
      <c r="C317" s="90">
        <v>1</v>
      </c>
      <c r="D317" s="28" t="s">
        <v>1193</v>
      </c>
      <c r="E317" s="91" t="s">
        <v>145</v>
      </c>
      <c r="F317" s="90" t="s">
        <v>66</v>
      </c>
      <c r="G317" s="91" t="s">
        <v>67</v>
      </c>
      <c r="H317" s="28">
        <v>57300</v>
      </c>
      <c r="I317" s="28" t="s">
        <v>1181</v>
      </c>
      <c r="J317" s="28" t="s">
        <v>69</v>
      </c>
      <c r="K317" s="90" t="s">
        <v>69</v>
      </c>
      <c r="L317" s="92" t="s">
        <v>69</v>
      </c>
      <c r="M317" s="28" t="s">
        <v>70</v>
      </c>
      <c r="N317" s="93" t="s">
        <v>1194</v>
      </c>
      <c r="O317" s="93" t="s">
        <v>66</v>
      </c>
      <c r="P317" s="160" t="s">
        <v>145</v>
      </c>
      <c r="Q317" s="160">
        <v>11</v>
      </c>
      <c r="R317" s="160" t="s">
        <v>80</v>
      </c>
      <c r="S317" s="160" t="s">
        <v>80</v>
      </c>
      <c r="T317" s="160" t="s">
        <v>80</v>
      </c>
      <c r="U317" s="166" t="s">
        <v>80</v>
      </c>
      <c r="V317" s="160" t="s">
        <v>74</v>
      </c>
      <c r="W317" s="177">
        <v>0</v>
      </c>
      <c r="X317" s="177">
        <v>10416.959999999999</v>
      </c>
      <c r="Y317" s="177">
        <v>0</v>
      </c>
      <c r="Z317" s="177">
        <v>1000</v>
      </c>
      <c r="AA317" s="179">
        <v>0</v>
      </c>
      <c r="AB317" s="76" t="s">
        <v>69</v>
      </c>
      <c r="AC317" s="179">
        <v>1700</v>
      </c>
      <c r="AD317" s="76" t="s">
        <v>1461</v>
      </c>
      <c r="AE317" s="179">
        <v>0</v>
      </c>
      <c r="AF317" s="183">
        <v>0</v>
      </c>
      <c r="AG317" s="77" t="s">
        <v>69</v>
      </c>
      <c r="AH317" s="183">
        <v>0</v>
      </c>
      <c r="AI317" s="77" t="s">
        <v>69</v>
      </c>
      <c r="AJ317" s="183">
        <v>0</v>
      </c>
      <c r="AK317" s="187">
        <v>0</v>
      </c>
      <c r="AL317" s="78" t="s">
        <v>69</v>
      </c>
      <c r="AM317" s="187">
        <v>0</v>
      </c>
      <c r="AN317" s="78" t="s">
        <v>69</v>
      </c>
      <c r="AO317" s="187">
        <v>0</v>
      </c>
      <c r="AP317" s="191">
        <v>0</v>
      </c>
      <c r="AQ317" s="94" t="s">
        <v>69</v>
      </c>
      <c r="AR317" s="191">
        <v>0</v>
      </c>
      <c r="AS317" s="108" t="s">
        <v>69</v>
      </c>
      <c r="AT317" s="192">
        <v>0</v>
      </c>
      <c r="AU317" s="193">
        <v>0</v>
      </c>
      <c r="AV317" s="109" t="s">
        <v>69</v>
      </c>
      <c r="AW317" s="193">
        <v>0</v>
      </c>
      <c r="AX317" s="109" t="s">
        <v>69</v>
      </c>
      <c r="AY317" s="177">
        <f t="shared" si="16"/>
        <v>0</v>
      </c>
      <c r="AZ317" s="177">
        <f t="shared" si="17"/>
        <v>13116.96</v>
      </c>
      <c r="BA317" s="93" t="s">
        <v>74</v>
      </c>
      <c r="BB317" s="177">
        <v>0</v>
      </c>
      <c r="BC317" s="177">
        <v>0</v>
      </c>
      <c r="BD317" s="177">
        <v>0</v>
      </c>
      <c r="BE317" s="177">
        <v>0</v>
      </c>
      <c r="BF317" s="177">
        <v>0</v>
      </c>
      <c r="BG317" s="177">
        <v>0</v>
      </c>
    </row>
    <row r="318" spans="1:60" s="89" customFormat="1" ht="220.5" x14ac:dyDescent="0.25">
      <c r="A318" s="28" t="s">
        <v>84</v>
      </c>
      <c r="B318" s="90">
        <v>7</v>
      </c>
      <c r="C318" s="90">
        <v>1</v>
      </c>
      <c r="D318" s="28" t="s">
        <v>1195</v>
      </c>
      <c r="E318" s="91" t="s">
        <v>145</v>
      </c>
      <c r="F318" s="90" t="s">
        <v>1196</v>
      </c>
      <c r="G318" s="91" t="s">
        <v>100</v>
      </c>
      <c r="H318" s="28">
        <v>12601</v>
      </c>
      <c r="I318" s="28" t="s">
        <v>521</v>
      </c>
      <c r="J318" s="28" t="s">
        <v>69</v>
      </c>
      <c r="K318" s="90" t="s">
        <v>69</v>
      </c>
      <c r="L318" s="92" t="s">
        <v>69</v>
      </c>
      <c r="M318" s="28" t="s">
        <v>108</v>
      </c>
      <c r="N318" s="93" t="s">
        <v>1197</v>
      </c>
      <c r="O318" s="93" t="s">
        <v>1196</v>
      </c>
      <c r="P318" s="160" t="s">
        <v>145</v>
      </c>
      <c r="Q318" s="160">
        <v>12</v>
      </c>
      <c r="R318" s="160">
        <v>12</v>
      </c>
      <c r="S318" s="160">
        <v>12</v>
      </c>
      <c r="T318" s="160">
        <v>12</v>
      </c>
      <c r="U318" s="166" t="s">
        <v>80</v>
      </c>
      <c r="V318" s="160" t="s">
        <v>74</v>
      </c>
      <c r="W318" s="177">
        <v>0</v>
      </c>
      <c r="X318" s="177">
        <v>0</v>
      </c>
      <c r="Y318" s="177">
        <v>0</v>
      </c>
      <c r="Z318" s="177">
        <v>60450.71</v>
      </c>
      <c r="AA318" s="179">
        <v>0</v>
      </c>
      <c r="AB318" s="76" t="s">
        <v>1143</v>
      </c>
      <c r="AC318" s="179">
        <v>837400</v>
      </c>
      <c r="AD318" s="76" t="s">
        <v>1640</v>
      </c>
      <c r="AE318" s="179">
        <v>0</v>
      </c>
      <c r="AF318" s="183">
        <v>0</v>
      </c>
      <c r="AG318" s="77" t="s">
        <v>69</v>
      </c>
      <c r="AH318" s="183">
        <v>480000</v>
      </c>
      <c r="AI318" s="77" t="s">
        <v>1198</v>
      </c>
      <c r="AJ318" s="183">
        <v>0</v>
      </c>
      <c r="AK318" s="187">
        <v>0</v>
      </c>
      <c r="AL318" s="78" t="s">
        <v>69</v>
      </c>
      <c r="AM318" s="187">
        <v>0</v>
      </c>
      <c r="AN318" s="78" t="s">
        <v>69</v>
      </c>
      <c r="AO318" s="187">
        <v>0</v>
      </c>
      <c r="AP318" s="191">
        <v>0</v>
      </c>
      <c r="AQ318" s="94" t="s">
        <v>69</v>
      </c>
      <c r="AR318" s="191">
        <v>565000</v>
      </c>
      <c r="AS318" s="108" t="s">
        <v>1199</v>
      </c>
      <c r="AT318" s="192">
        <v>0</v>
      </c>
      <c r="AU318" s="193">
        <v>0</v>
      </c>
      <c r="AV318" s="109" t="s">
        <v>69</v>
      </c>
      <c r="AW318" s="193">
        <v>2620000</v>
      </c>
      <c r="AX318" s="109" t="s">
        <v>1200</v>
      </c>
      <c r="AY318" s="177">
        <f t="shared" si="16"/>
        <v>0</v>
      </c>
      <c r="AZ318" s="177">
        <f t="shared" si="17"/>
        <v>4562850.71</v>
      </c>
      <c r="BA318" s="93" t="s">
        <v>145</v>
      </c>
      <c r="BB318" s="177">
        <v>0</v>
      </c>
      <c r="BC318" s="177">
        <v>325000</v>
      </c>
      <c r="BD318" s="177">
        <v>0</v>
      </c>
      <c r="BE318" s="177">
        <v>75000</v>
      </c>
      <c r="BF318" s="177">
        <v>250000</v>
      </c>
      <c r="BG318" s="177">
        <v>0</v>
      </c>
      <c r="BH318" s="250"/>
    </row>
    <row r="319" spans="1:60" s="89" customFormat="1" ht="63" x14ac:dyDescent="0.25">
      <c r="A319" s="28" t="s">
        <v>84</v>
      </c>
      <c r="B319" s="90">
        <v>7</v>
      </c>
      <c r="C319" s="90">
        <v>1</v>
      </c>
      <c r="D319" s="28" t="s">
        <v>1201</v>
      </c>
      <c r="E319" s="91" t="s">
        <v>145</v>
      </c>
      <c r="F319" s="90" t="s">
        <v>1202</v>
      </c>
      <c r="G319" s="91" t="s">
        <v>100</v>
      </c>
      <c r="H319" s="28">
        <v>12601</v>
      </c>
      <c r="I319" s="28" t="s">
        <v>521</v>
      </c>
      <c r="J319" s="28" t="s">
        <v>510</v>
      </c>
      <c r="K319" s="90" t="s">
        <v>1203</v>
      </c>
      <c r="L319" s="92" t="s">
        <v>1204</v>
      </c>
      <c r="M319" s="28" t="s">
        <v>69</v>
      </c>
      <c r="N319" s="93" t="s">
        <v>69</v>
      </c>
      <c r="O319" s="93" t="s">
        <v>69</v>
      </c>
      <c r="P319" s="160" t="s">
        <v>74</v>
      </c>
      <c r="Q319" s="160" t="s">
        <v>80</v>
      </c>
      <c r="R319" s="160" t="s">
        <v>80</v>
      </c>
      <c r="S319" s="160" t="s">
        <v>80</v>
      </c>
      <c r="T319" s="160" t="s">
        <v>80</v>
      </c>
      <c r="U319" s="166" t="s">
        <v>80</v>
      </c>
      <c r="V319" s="160" t="s">
        <v>74</v>
      </c>
      <c r="W319" s="177">
        <v>2096752.25</v>
      </c>
      <c r="X319" s="177">
        <v>0</v>
      </c>
      <c r="Y319" s="177">
        <v>170000</v>
      </c>
      <c r="Z319" s="177">
        <v>0</v>
      </c>
      <c r="AA319" s="179">
        <v>180000</v>
      </c>
      <c r="AB319" s="76" t="s">
        <v>1205</v>
      </c>
      <c r="AC319" s="179">
        <v>0</v>
      </c>
      <c r="AD319" s="76" t="s">
        <v>69</v>
      </c>
      <c r="AE319" s="179">
        <v>0</v>
      </c>
      <c r="AF319" s="183">
        <v>180000</v>
      </c>
      <c r="AG319" s="77" t="s">
        <v>1205</v>
      </c>
      <c r="AH319" s="183">
        <v>0</v>
      </c>
      <c r="AI319" s="77" t="s">
        <v>69</v>
      </c>
      <c r="AJ319" s="183">
        <v>0</v>
      </c>
      <c r="AK319" s="187">
        <v>180000</v>
      </c>
      <c r="AL319" s="78" t="s">
        <v>1205</v>
      </c>
      <c r="AM319" s="187">
        <v>0</v>
      </c>
      <c r="AN319" s="78" t="s">
        <v>69</v>
      </c>
      <c r="AO319" s="187">
        <v>0</v>
      </c>
      <c r="AP319" s="191">
        <v>180000</v>
      </c>
      <c r="AQ319" s="94" t="s">
        <v>1205</v>
      </c>
      <c r="AR319" s="191">
        <v>0</v>
      </c>
      <c r="AS319" s="108" t="s">
        <v>69</v>
      </c>
      <c r="AT319" s="192">
        <v>0</v>
      </c>
      <c r="AU319" s="193">
        <v>180000</v>
      </c>
      <c r="AV319" s="109" t="s">
        <v>69</v>
      </c>
      <c r="AW319" s="193">
        <v>0</v>
      </c>
      <c r="AX319" s="109" t="s">
        <v>69</v>
      </c>
      <c r="AY319" s="177">
        <f t="shared" si="16"/>
        <v>3166752.25</v>
      </c>
      <c r="AZ319" s="177">
        <f t="shared" si="17"/>
        <v>0</v>
      </c>
      <c r="BA319" s="93" t="s">
        <v>74</v>
      </c>
      <c r="BB319" s="177">
        <v>0</v>
      </c>
      <c r="BC319" s="177">
        <v>0</v>
      </c>
      <c r="BD319" s="177">
        <v>0</v>
      </c>
      <c r="BE319" s="177">
        <v>0</v>
      </c>
      <c r="BF319" s="177">
        <v>0</v>
      </c>
      <c r="BG319" s="177">
        <v>0</v>
      </c>
    </row>
    <row r="320" spans="1:60" s="89" customFormat="1" ht="63" x14ac:dyDescent="0.25">
      <c r="A320" s="28" t="s">
        <v>84</v>
      </c>
      <c r="B320" s="90">
        <v>7</v>
      </c>
      <c r="C320" s="90">
        <v>1</v>
      </c>
      <c r="D320" s="28" t="s">
        <v>1206</v>
      </c>
      <c r="E320" s="91" t="s">
        <v>145</v>
      </c>
      <c r="F320" s="90" t="s">
        <v>76</v>
      </c>
      <c r="G320" s="91" t="s">
        <v>67</v>
      </c>
      <c r="H320" s="28">
        <v>12601</v>
      </c>
      <c r="I320" s="28" t="s">
        <v>521</v>
      </c>
      <c r="J320" s="28" t="s">
        <v>69</v>
      </c>
      <c r="K320" s="90" t="s">
        <v>69</v>
      </c>
      <c r="L320" s="92" t="s">
        <v>69</v>
      </c>
      <c r="M320" s="28" t="s">
        <v>77</v>
      </c>
      <c r="N320" s="93" t="s">
        <v>1207</v>
      </c>
      <c r="O320" s="93" t="s">
        <v>79</v>
      </c>
      <c r="P320" s="160" t="s">
        <v>145</v>
      </c>
      <c r="Q320" s="160">
        <v>6</v>
      </c>
      <c r="R320" s="160">
        <v>6</v>
      </c>
      <c r="S320" s="160">
        <v>6</v>
      </c>
      <c r="T320" s="160">
        <v>6</v>
      </c>
      <c r="U320" s="166">
        <v>6</v>
      </c>
      <c r="V320" s="160" t="s">
        <v>74</v>
      </c>
      <c r="W320" s="177">
        <v>0</v>
      </c>
      <c r="X320" s="177">
        <v>247264.94</v>
      </c>
      <c r="Y320" s="177">
        <v>0</v>
      </c>
      <c r="Z320" s="177">
        <v>21532.57</v>
      </c>
      <c r="AA320" s="179">
        <v>0</v>
      </c>
      <c r="AB320" s="76" t="s">
        <v>1143</v>
      </c>
      <c r="AC320" s="179">
        <v>42000</v>
      </c>
      <c r="AD320" s="76" t="s">
        <v>1462</v>
      </c>
      <c r="AE320" s="179">
        <v>0</v>
      </c>
      <c r="AF320" s="183">
        <v>0</v>
      </c>
      <c r="AG320" s="77" t="s">
        <v>69</v>
      </c>
      <c r="AH320" s="183">
        <v>2000</v>
      </c>
      <c r="AI320" s="77" t="s">
        <v>1553</v>
      </c>
      <c r="AJ320" s="183">
        <v>0</v>
      </c>
      <c r="AK320" s="187">
        <v>0</v>
      </c>
      <c r="AL320" s="78" t="s">
        <v>69</v>
      </c>
      <c r="AM320" s="187">
        <v>0</v>
      </c>
      <c r="AN320" s="78" t="s">
        <v>69</v>
      </c>
      <c r="AO320" s="187">
        <v>0</v>
      </c>
      <c r="AP320" s="191">
        <v>0</v>
      </c>
      <c r="AQ320" s="94" t="s">
        <v>1143</v>
      </c>
      <c r="AR320" s="191">
        <v>0</v>
      </c>
      <c r="AS320" s="108" t="s">
        <v>69</v>
      </c>
      <c r="AT320" s="192">
        <v>0</v>
      </c>
      <c r="AU320" s="193">
        <v>0</v>
      </c>
      <c r="AV320" s="109" t="s">
        <v>69</v>
      </c>
      <c r="AW320" s="193">
        <v>5000</v>
      </c>
      <c r="AX320" s="109" t="s">
        <v>1208</v>
      </c>
      <c r="AY320" s="177">
        <f t="shared" si="16"/>
        <v>0</v>
      </c>
      <c r="AZ320" s="177">
        <f t="shared" si="17"/>
        <v>317797.51</v>
      </c>
      <c r="BA320" s="93" t="s">
        <v>74</v>
      </c>
      <c r="BB320" s="177">
        <v>0</v>
      </c>
      <c r="BC320" s="177">
        <v>0</v>
      </c>
      <c r="BD320" s="177">
        <v>0</v>
      </c>
      <c r="BE320" s="177">
        <v>0</v>
      </c>
      <c r="BF320" s="177">
        <v>0</v>
      </c>
      <c r="BG320" s="177">
        <v>0</v>
      </c>
    </row>
    <row r="321" spans="1:59" s="89" customFormat="1" ht="63" x14ac:dyDescent="0.25">
      <c r="A321" s="28" t="s">
        <v>84</v>
      </c>
      <c r="B321" s="90">
        <v>7</v>
      </c>
      <c r="C321" s="90">
        <v>1</v>
      </c>
      <c r="D321" s="28" t="s">
        <v>1209</v>
      </c>
      <c r="E321" s="91" t="s">
        <v>145</v>
      </c>
      <c r="F321" s="90" t="s">
        <v>1210</v>
      </c>
      <c r="G321" s="91" t="s">
        <v>100</v>
      </c>
      <c r="H321" s="28">
        <v>12601</v>
      </c>
      <c r="I321" s="28" t="s">
        <v>521</v>
      </c>
      <c r="J321" s="28" t="s">
        <v>69</v>
      </c>
      <c r="K321" s="90" t="s">
        <v>69</v>
      </c>
      <c r="L321" s="92" t="s">
        <v>69</v>
      </c>
      <c r="M321" s="28" t="s">
        <v>449</v>
      </c>
      <c r="N321" s="93" t="s">
        <v>1211</v>
      </c>
      <c r="O321" s="93" t="s">
        <v>1212</v>
      </c>
      <c r="P321" s="160" t="s">
        <v>74</v>
      </c>
      <c r="Q321" s="160">
        <v>10</v>
      </c>
      <c r="R321" s="160" t="s">
        <v>80</v>
      </c>
      <c r="S321" s="160">
        <v>12</v>
      </c>
      <c r="T321" s="160" t="s">
        <v>80</v>
      </c>
      <c r="U321" s="166" t="s">
        <v>80</v>
      </c>
      <c r="V321" s="160" t="s">
        <v>74</v>
      </c>
      <c r="W321" s="177">
        <v>0</v>
      </c>
      <c r="X321" s="177">
        <v>102854.12</v>
      </c>
      <c r="Y321" s="177">
        <v>0</v>
      </c>
      <c r="Z321" s="177">
        <v>0</v>
      </c>
      <c r="AA321" s="179">
        <v>0</v>
      </c>
      <c r="AB321" s="76" t="s">
        <v>1143</v>
      </c>
      <c r="AC321" s="179">
        <v>30000</v>
      </c>
      <c r="AD321" s="76" t="s">
        <v>1213</v>
      </c>
      <c r="AE321" s="179">
        <v>0</v>
      </c>
      <c r="AF321" s="183">
        <v>0</v>
      </c>
      <c r="AG321" s="77" t="s">
        <v>69</v>
      </c>
      <c r="AH321" s="183">
        <v>0</v>
      </c>
      <c r="AI321" s="77" t="s">
        <v>69</v>
      </c>
      <c r="AJ321" s="183">
        <v>0</v>
      </c>
      <c r="AK321" s="187">
        <v>0</v>
      </c>
      <c r="AL321" s="78" t="s">
        <v>69</v>
      </c>
      <c r="AM321" s="187">
        <v>39000</v>
      </c>
      <c r="AN321" s="78" t="s">
        <v>1214</v>
      </c>
      <c r="AO321" s="187">
        <v>0</v>
      </c>
      <c r="AP321" s="191">
        <v>0</v>
      </c>
      <c r="AQ321" s="94" t="s">
        <v>1143</v>
      </c>
      <c r="AR321" s="191">
        <v>0</v>
      </c>
      <c r="AS321" s="108" t="s">
        <v>69</v>
      </c>
      <c r="AT321" s="192">
        <v>0</v>
      </c>
      <c r="AU321" s="193">
        <v>0</v>
      </c>
      <c r="AV321" s="109" t="s">
        <v>69</v>
      </c>
      <c r="AW321" s="193">
        <v>0</v>
      </c>
      <c r="AX321" s="109" t="s">
        <v>69</v>
      </c>
      <c r="AY321" s="177">
        <f t="shared" si="16"/>
        <v>0</v>
      </c>
      <c r="AZ321" s="177">
        <f t="shared" si="17"/>
        <v>171854.12</v>
      </c>
      <c r="BA321" s="93" t="s">
        <v>74</v>
      </c>
      <c r="BB321" s="177">
        <v>0</v>
      </c>
      <c r="BC321" s="177">
        <v>0</v>
      </c>
      <c r="BD321" s="177">
        <v>0</v>
      </c>
      <c r="BE321" s="177">
        <v>0</v>
      </c>
      <c r="BF321" s="177">
        <v>0</v>
      </c>
      <c r="BG321" s="177">
        <v>0</v>
      </c>
    </row>
    <row r="322" spans="1:59" s="89" customFormat="1" ht="63" x14ac:dyDescent="0.25">
      <c r="A322" s="28" t="s">
        <v>84</v>
      </c>
      <c r="B322" s="90">
        <v>7</v>
      </c>
      <c r="C322" s="90">
        <v>1</v>
      </c>
      <c r="D322" s="28" t="s">
        <v>1215</v>
      </c>
      <c r="E322" s="91" t="s">
        <v>145</v>
      </c>
      <c r="F322" s="90" t="s">
        <v>1216</v>
      </c>
      <c r="G322" s="91" t="s">
        <v>67</v>
      </c>
      <c r="H322" s="28">
        <v>12601</v>
      </c>
      <c r="I322" s="28" t="s">
        <v>521</v>
      </c>
      <c r="J322" s="28" t="s">
        <v>69</v>
      </c>
      <c r="K322" s="90" t="s">
        <v>69</v>
      </c>
      <c r="L322" s="92" t="s">
        <v>69</v>
      </c>
      <c r="M322" s="28" t="s">
        <v>449</v>
      </c>
      <c r="N322" s="93" t="s">
        <v>1217</v>
      </c>
      <c r="O322" s="93" t="s">
        <v>1218</v>
      </c>
      <c r="P322" s="160" t="s">
        <v>74</v>
      </c>
      <c r="Q322" s="160" t="s">
        <v>80</v>
      </c>
      <c r="R322" s="160" t="s">
        <v>80</v>
      </c>
      <c r="S322" s="160">
        <v>8</v>
      </c>
      <c r="T322" s="160" t="s">
        <v>80</v>
      </c>
      <c r="U322" s="166" t="s">
        <v>80</v>
      </c>
      <c r="V322" s="160" t="s">
        <v>74</v>
      </c>
      <c r="W322" s="177">
        <v>0</v>
      </c>
      <c r="X322" s="177">
        <v>15831.52</v>
      </c>
      <c r="Y322" s="177">
        <v>0</v>
      </c>
      <c r="Z322" s="177">
        <v>0</v>
      </c>
      <c r="AA322" s="179">
        <v>0</v>
      </c>
      <c r="AB322" s="76" t="s">
        <v>1143</v>
      </c>
      <c r="AC322" s="179">
        <v>0</v>
      </c>
      <c r="AD322" s="76" t="s">
        <v>69</v>
      </c>
      <c r="AE322" s="179">
        <v>0</v>
      </c>
      <c r="AF322" s="183">
        <v>0</v>
      </c>
      <c r="AG322" s="77" t="s">
        <v>69</v>
      </c>
      <c r="AH322" s="183">
        <v>0</v>
      </c>
      <c r="AI322" s="77" t="s">
        <v>69</v>
      </c>
      <c r="AJ322" s="183">
        <v>0</v>
      </c>
      <c r="AK322" s="187">
        <v>0</v>
      </c>
      <c r="AL322" s="78" t="s">
        <v>69</v>
      </c>
      <c r="AM322" s="187">
        <v>2800</v>
      </c>
      <c r="AN322" s="78" t="s">
        <v>1219</v>
      </c>
      <c r="AO322" s="187">
        <v>0</v>
      </c>
      <c r="AP322" s="191">
        <v>0</v>
      </c>
      <c r="AQ322" s="94" t="s">
        <v>1143</v>
      </c>
      <c r="AR322" s="191">
        <v>0</v>
      </c>
      <c r="AS322" s="108" t="s">
        <v>69</v>
      </c>
      <c r="AT322" s="192">
        <v>0</v>
      </c>
      <c r="AU322" s="193">
        <v>0</v>
      </c>
      <c r="AV322" s="109" t="s">
        <v>69</v>
      </c>
      <c r="AW322" s="193">
        <v>0</v>
      </c>
      <c r="AX322" s="109" t="s">
        <v>69</v>
      </c>
      <c r="AY322" s="177">
        <f t="shared" si="16"/>
        <v>0</v>
      </c>
      <c r="AZ322" s="177">
        <f t="shared" si="17"/>
        <v>18631.52</v>
      </c>
      <c r="BA322" s="93" t="s">
        <v>74</v>
      </c>
      <c r="BB322" s="177">
        <v>0</v>
      </c>
      <c r="BC322" s="177">
        <v>0</v>
      </c>
      <c r="BD322" s="177">
        <v>0</v>
      </c>
      <c r="BE322" s="177">
        <v>0</v>
      </c>
      <c r="BF322" s="177">
        <v>0</v>
      </c>
      <c r="BG322" s="177">
        <v>0</v>
      </c>
    </row>
    <row r="323" spans="1:59" s="89" customFormat="1" ht="63" x14ac:dyDescent="0.25">
      <c r="A323" s="28" t="s">
        <v>84</v>
      </c>
      <c r="B323" s="90">
        <v>7</v>
      </c>
      <c r="C323" s="90">
        <v>1</v>
      </c>
      <c r="D323" s="28" t="s">
        <v>1220</v>
      </c>
      <c r="E323" s="91" t="s">
        <v>145</v>
      </c>
      <c r="F323" s="90" t="s">
        <v>1221</v>
      </c>
      <c r="G323" s="91" t="s">
        <v>67</v>
      </c>
      <c r="H323" s="28">
        <v>12601</v>
      </c>
      <c r="I323" s="28" t="s">
        <v>521</v>
      </c>
      <c r="J323" s="28" t="s">
        <v>69</v>
      </c>
      <c r="K323" s="90" t="s">
        <v>69</v>
      </c>
      <c r="L323" s="92" t="s">
        <v>69</v>
      </c>
      <c r="M323" s="28" t="s">
        <v>108</v>
      </c>
      <c r="N323" s="93" t="s">
        <v>1499</v>
      </c>
      <c r="O323" s="93" t="s">
        <v>442</v>
      </c>
      <c r="P323" s="160" t="s">
        <v>74</v>
      </c>
      <c r="Q323" s="160">
        <v>6</v>
      </c>
      <c r="R323" s="160">
        <v>6</v>
      </c>
      <c r="S323" s="160">
        <v>6</v>
      </c>
      <c r="T323" s="160">
        <v>6</v>
      </c>
      <c r="U323" s="166">
        <v>6</v>
      </c>
      <c r="V323" s="160" t="s">
        <v>74</v>
      </c>
      <c r="W323" s="177">
        <v>0</v>
      </c>
      <c r="X323" s="177">
        <v>27611.52</v>
      </c>
      <c r="Y323" s="177">
        <v>0</v>
      </c>
      <c r="Z323" s="177">
        <v>0</v>
      </c>
      <c r="AA323" s="179">
        <v>0</v>
      </c>
      <c r="AB323" s="76" t="s">
        <v>1143</v>
      </c>
      <c r="AC323" s="179">
        <v>4800</v>
      </c>
      <c r="AD323" s="76" t="s">
        <v>1222</v>
      </c>
      <c r="AE323" s="179">
        <v>0</v>
      </c>
      <c r="AF323" s="183">
        <v>0</v>
      </c>
      <c r="AG323" s="77" t="s">
        <v>69</v>
      </c>
      <c r="AH323" s="183">
        <v>0</v>
      </c>
      <c r="AI323" s="77" t="s">
        <v>69</v>
      </c>
      <c r="AJ323" s="183">
        <v>0</v>
      </c>
      <c r="AK323" s="187">
        <v>0</v>
      </c>
      <c r="AL323" s="78" t="s">
        <v>69</v>
      </c>
      <c r="AM323" s="187">
        <v>7000</v>
      </c>
      <c r="AN323" s="78" t="s">
        <v>1554</v>
      </c>
      <c r="AO323" s="187">
        <v>0</v>
      </c>
      <c r="AP323" s="191">
        <v>0</v>
      </c>
      <c r="AQ323" s="94" t="s">
        <v>1143</v>
      </c>
      <c r="AR323" s="191">
        <v>0</v>
      </c>
      <c r="AS323" s="108" t="s">
        <v>69</v>
      </c>
      <c r="AT323" s="192">
        <v>0</v>
      </c>
      <c r="AU323" s="193">
        <v>0</v>
      </c>
      <c r="AV323" s="109" t="s">
        <v>69</v>
      </c>
      <c r="AW323" s="193">
        <v>0</v>
      </c>
      <c r="AX323" s="109" t="s">
        <v>69</v>
      </c>
      <c r="AY323" s="177">
        <f t="shared" si="16"/>
        <v>0</v>
      </c>
      <c r="AZ323" s="177">
        <f t="shared" si="17"/>
        <v>39411.520000000004</v>
      </c>
      <c r="BA323" s="93" t="s">
        <v>74</v>
      </c>
      <c r="BB323" s="177">
        <v>0</v>
      </c>
      <c r="BC323" s="177">
        <v>0</v>
      </c>
      <c r="BD323" s="177">
        <v>0</v>
      </c>
      <c r="BE323" s="177">
        <v>0</v>
      </c>
      <c r="BF323" s="177">
        <v>0</v>
      </c>
      <c r="BG323" s="177">
        <v>0</v>
      </c>
    </row>
    <row r="324" spans="1:59" s="89" customFormat="1" ht="110.25" x14ac:dyDescent="0.25">
      <c r="A324" s="28" t="s">
        <v>84</v>
      </c>
      <c r="B324" s="90">
        <v>7</v>
      </c>
      <c r="C324" s="90">
        <v>1</v>
      </c>
      <c r="D324" s="28" t="s">
        <v>1223</v>
      </c>
      <c r="E324" s="91" t="s">
        <v>145</v>
      </c>
      <c r="F324" s="90" t="s">
        <v>1224</v>
      </c>
      <c r="G324" s="91" t="s">
        <v>67</v>
      </c>
      <c r="H324" s="28">
        <v>12601</v>
      </c>
      <c r="I324" s="28" t="s">
        <v>521</v>
      </c>
      <c r="J324" s="28" t="s">
        <v>69</v>
      </c>
      <c r="K324" s="90" t="s">
        <v>69</v>
      </c>
      <c r="L324" s="92" t="s">
        <v>69</v>
      </c>
      <c r="M324" s="28" t="s">
        <v>449</v>
      </c>
      <c r="N324" s="93" t="s">
        <v>1225</v>
      </c>
      <c r="O324" s="93" t="s">
        <v>1226</v>
      </c>
      <c r="P324" s="160" t="s">
        <v>74</v>
      </c>
      <c r="Q324" s="160">
        <v>8</v>
      </c>
      <c r="R324" s="160">
        <v>8</v>
      </c>
      <c r="S324" s="160">
        <v>8</v>
      </c>
      <c r="T324" s="160">
        <v>8</v>
      </c>
      <c r="U324" s="166">
        <v>8</v>
      </c>
      <c r="V324" s="160" t="s">
        <v>74</v>
      </c>
      <c r="W324" s="177">
        <v>0</v>
      </c>
      <c r="X324" s="177">
        <v>28337.78</v>
      </c>
      <c r="Y324" s="177">
        <v>0</v>
      </c>
      <c r="Z324" s="177">
        <v>15056</v>
      </c>
      <c r="AA324" s="179">
        <v>0</v>
      </c>
      <c r="AB324" s="76" t="s">
        <v>1143</v>
      </c>
      <c r="AC324" s="179">
        <v>12100</v>
      </c>
      <c r="AD324" s="76" t="s">
        <v>1227</v>
      </c>
      <c r="AE324" s="179">
        <v>0</v>
      </c>
      <c r="AF324" s="183">
        <v>0</v>
      </c>
      <c r="AG324" s="77" t="s">
        <v>69</v>
      </c>
      <c r="AH324" s="183">
        <v>6000</v>
      </c>
      <c r="AI324" s="77" t="s">
        <v>1228</v>
      </c>
      <c r="AJ324" s="183">
        <v>0</v>
      </c>
      <c r="AK324" s="187">
        <v>0</v>
      </c>
      <c r="AL324" s="78" t="s">
        <v>69</v>
      </c>
      <c r="AM324" s="187">
        <v>4500</v>
      </c>
      <c r="AN324" s="78" t="s">
        <v>1229</v>
      </c>
      <c r="AO324" s="187">
        <v>0</v>
      </c>
      <c r="AP324" s="191">
        <v>0</v>
      </c>
      <c r="AQ324" s="94" t="s">
        <v>1143</v>
      </c>
      <c r="AR324" s="191">
        <v>4500</v>
      </c>
      <c r="AS324" s="108" t="s">
        <v>1229</v>
      </c>
      <c r="AT324" s="192">
        <v>0</v>
      </c>
      <c r="AU324" s="193">
        <v>0</v>
      </c>
      <c r="AV324" s="109" t="s">
        <v>69</v>
      </c>
      <c r="AW324" s="193">
        <v>4500</v>
      </c>
      <c r="AX324" s="109" t="s">
        <v>1230</v>
      </c>
      <c r="AY324" s="177">
        <f t="shared" si="16"/>
        <v>0</v>
      </c>
      <c r="AZ324" s="177">
        <f t="shared" si="17"/>
        <v>74993.78</v>
      </c>
      <c r="BA324" s="93" t="s">
        <v>74</v>
      </c>
      <c r="BB324" s="177">
        <v>0</v>
      </c>
      <c r="BC324" s="177">
        <v>0</v>
      </c>
      <c r="BD324" s="177">
        <v>0</v>
      </c>
      <c r="BE324" s="177">
        <v>0</v>
      </c>
      <c r="BF324" s="177">
        <v>0</v>
      </c>
      <c r="BG324" s="177">
        <v>0</v>
      </c>
    </row>
    <row r="325" spans="1:59" s="89" customFormat="1" ht="63" x14ac:dyDescent="0.25">
      <c r="A325" s="28" t="s">
        <v>84</v>
      </c>
      <c r="B325" s="90">
        <v>7</v>
      </c>
      <c r="C325" s="90">
        <v>1</v>
      </c>
      <c r="D325" s="28" t="s">
        <v>1231</v>
      </c>
      <c r="E325" s="91" t="s">
        <v>145</v>
      </c>
      <c r="F325" s="90" t="s">
        <v>1232</v>
      </c>
      <c r="G325" s="91" t="s">
        <v>67</v>
      </c>
      <c r="H325" s="28">
        <v>12601</v>
      </c>
      <c r="I325" s="28" t="s">
        <v>521</v>
      </c>
      <c r="J325" s="28" t="s">
        <v>69</v>
      </c>
      <c r="K325" s="90" t="s">
        <v>69</v>
      </c>
      <c r="L325" s="92" t="s">
        <v>69</v>
      </c>
      <c r="M325" s="28" t="s">
        <v>77</v>
      </c>
      <c r="N325" s="93" t="s">
        <v>1233</v>
      </c>
      <c r="O325" s="93" t="s">
        <v>1234</v>
      </c>
      <c r="P325" s="160" t="s">
        <v>145</v>
      </c>
      <c r="Q325" s="160">
        <v>10</v>
      </c>
      <c r="R325" s="160">
        <v>10</v>
      </c>
      <c r="S325" s="160">
        <v>10</v>
      </c>
      <c r="T325" s="160">
        <v>10</v>
      </c>
      <c r="U325" s="166">
        <v>10</v>
      </c>
      <c r="V325" s="160" t="s">
        <v>74</v>
      </c>
      <c r="W325" s="177">
        <v>0</v>
      </c>
      <c r="X325" s="177">
        <v>61388.770000000004</v>
      </c>
      <c r="Y325" s="177">
        <v>0</v>
      </c>
      <c r="Z325" s="177">
        <v>9011.98</v>
      </c>
      <c r="AA325" s="179">
        <v>0</v>
      </c>
      <c r="AB325" s="76" t="s">
        <v>1143</v>
      </c>
      <c r="AC325" s="179">
        <v>0</v>
      </c>
      <c r="AD325" s="76" t="s">
        <v>69</v>
      </c>
      <c r="AE325" s="179">
        <v>0</v>
      </c>
      <c r="AF325" s="183">
        <v>0</v>
      </c>
      <c r="AG325" s="77" t="s">
        <v>69</v>
      </c>
      <c r="AH325" s="183">
        <v>6000</v>
      </c>
      <c r="AI325" s="77" t="s">
        <v>1235</v>
      </c>
      <c r="AJ325" s="183">
        <v>0</v>
      </c>
      <c r="AK325" s="187">
        <v>0</v>
      </c>
      <c r="AL325" s="78" t="s">
        <v>69</v>
      </c>
      <c r="AM325" s="187">
        <v>10000</v>
      </c>
      <c r="AN325" s="78" t="s">
        <v>1236</v>
      </c>
      <c r="AO325" s="187">
        <v>0</v>
      </c>
      <c r="AP325" s="191">
        <v>0</v>
      </c>
      <c r="AQ325" s="94" t="s">
        <v>1143</v>
      </c>
      <c r="AR325" s="191">
        <v>6000</v>
      </c>
      <c r="AS325" s="108" t="s">
        <v>1237</v>
      </c>
      <c r="AT325" s="192">
        <v>0</v>
      </c>
      <c r="AU325" s="193">
        <v>0</v>
      </c>
      <c r="AV325" s="109" t="s">
        <v>69</v>
      </c>
      <c r="AW325" s="193">
        <v>0</v>
      </c>
      <c r="AX325" s="109" t="s">
        <v>69</v>
      </c>
      <c r="AY325" s="177">
        <f t="shared" si="16"/>
        <v>0</v>
      </c>
      <c r="AZ325" s="177">
        <f t="shared" si="17"/>
        <v>92400.75</v>
      </c>
      <c r="BA325" s="93" t="s">
        <v>74</v>
      </c>
      <c r="BB325" s="177">
        <v>0</v>
      </c>
      <c r="BC325" s="177">
        <v>0</v>
      </c>
      <c r="BD325" s="177">
        <v>0</v>
      </c>
      <c r="BE325" s="177">
        <v>0</v>
      </c>
      <c r="BF325" s="177">
        <v>0</v>
      </c>
      <c r="BG325" s="177">
        <v>0</v>
      </c>
    </row>
    <row r="326" spans="1:59" s="89" customFormat="1" ht="63" x14ac:dyDescent="0.25">
      <c r="A326" s="28" t="s">
        <v>84</v>
      </c>
      <c r="B326" s="90">
        <v>7</v>
      </c>
      <c r="C326" s="90">
        <v>1</v>
      </c>
      <c r="D326" s="28" t="s">
        <v>1238</v>
      </c>
      <c r="E326" s="91" t="s">
        <v>145</v>
      </c>
      <c r="F326" s="90" t="s">
        <v>1239</v>
      </c>
      <c r="G326" s="91" t="s">
        <v>100</v>
      </c>
      <c r="H326" s="28">
        <v>12601</v>
      </c>
      <c r="I326" s="28" t="s">
        <v>521</v>
      </c>
      <c r="J326" s="28" t="s">
        <v>69</v>
      </c>
      <c r="K326" s="90" t="s">
        <v>69</v>
      </c>
      <c r="L326" s="92" t="s">
        <v>69</v>
      </c>
      <c r="M326" s="28" t="s">
        <v>77</v>
      </c>
      <c r="N326" s="93" t="s">
        <v>1240</v>
      </c>
      <c r="O326" s="93" t="s">
        <v>1234</v>
      </c>
      <c r="P326" s="160" t="s">
        <v>145</v>
      </c>
      <c r="Q326" s="160">
        <v>10</v>
      </c>
      <c r="R326" s="160">
        <v>10</v>
      </c>
      <c r="S326" s="160">
        <v>10</v>
      </c>
      <c r="T326" s="160">
        <v>10</v>
      </c>
      <c r="U326" s="166">
        <v>10</v>
      </c>
      <c r="V326" s="160" t="s">
        <v>74</v>
      </c>
      <c r="W326" s="177">
        <v>0</v>
      </c>
      <c r="X326" s="177">
        <v>0</v>
      </c>
      <c r="Y326" s="177">
        <v>0</v>
      </c>
      <c r="Z326" s="177">
        <v>0</v>
      </c>
      <c r="AA326" s="179">
        <v>0</v>
      </c>
      <c r="AB326" s="76" t="s">
        <v>1143</v>
      </c>
      <c r="AC326" s="179">
        <v>12000</v>
      </c>
      <c r="AD326" s="76" t="s">
        <v>1241</v>
      </c>
      <c r="AE326" s="179">
        <v>0</v>
      </c>
      <c r="AF326" s="183">
        <v>0</v>
      </c>
      <c r="AG326" s="77" t="s">
        <v>69</v>
      </c>
      <c r="AH326" s="183">
        <v>0</v>
      </c>
      <c r="AI326" s="77" t="s">
        <v>69</v>
      </c>
      <c r="AJ326" s="183">
        <v>0</v>
      </c>
      <c r="AK326" s="187">
        <v>0</v>
      </c>
      <c r="AL326" s="78" t="s">
        <v>69</v>
      </c>
      <c r="AM326" s="187">
        <v>0</v>
      </c>
      <c r="AN326" s="78" t="s">
        <v>69</v>
      </c>
      <c r="AO326" s="187">
        <v>0</v>
      </c>
      <c r="AP326" s="191">
        <v>0</v>
      </c>
      <c r="AQ326" s="94" t="s">
        <v>69</v>
      </c>
      <c r="AR326" s="191">
        <v>0</v>
      </c>
      <c r="AS326" s="108" t="s">
        <v>69</v>
      </c>
      <c r="AT326" s="192">
        <v>0</v>
      </c>
      <c r="AU326" s="193">
        <v>0</v>
      </c>
      <c r="AV326" s="109" t="s">
        <v>69</v>
      </c>
      <c r="AW326" s="193">
        <v>0</v>
      </c>
      <c r="AX326" s="109" t="s">
        <v>69</v>
      </c>
      <c r="AY326" s="177">
        <f t="shared" si="16"/>
        <v>0</v>
      </c>
      <c r="AZ326" s="177">
        <f t="shared" si="17"/>
        <v>12000</v>
      </c>
      <c r="BA326" s="93" t="s">
        <v>74</v>
      </c>
      <c r="BB326" s="177">
        <v>0</v>
      </c>
      <c r="BC326" s="177">
        <v>0</v>
      </c>
      <c r="BD326" s="177">
        <v>0</v>
      </c>
      <c r="BE326" s="177">
        <v>0</v>
      </c>
      <c r="BF326" s="177">
        <v>0</v>
      </c>
      <c r="BG326" s="177">
        <v>0</v>
      </c>
    </row>
    <row r="327" spans="1:59" s="89" customFormat="1" ht="63" x14ac:dyDescent="0.25">
      <c r="A327" s="28" t="s">
        <v>84</v>
      </c>
      <c r="B327" s="90">
        <v>7</v>
      </c>
      <c r="C327" s="90" t="s">
        <v>1432</v>
      </c>
      <c r="D327" s="28" t="s">
        <v>1570</v>
      </c>
      <c r="E327" s="91" t="s">
        <v>65</v>
      </c>
      <c r="F327" s="90" t="s">
        <v>1571</v>
      </c>
      <c r="G327" s="91" t="s">
        <v>67</v>
      </c>
      <c r="H327" s="28">
        <v>12601</v>
      </c>
      <c r="I327" s="28" t="s">
        <v>521</v>
      </c>
      <c r="J327" s="28" t="s">
        <v>69</v>
      </c>
      <c r="K327" s="90" t="s">
        <v>69</v>
      </c>
      <c r="L327" s="92" t="s">
        <v>69</v>
      </c>
      <c r="M327" s="28" t="s">
        <v>77</v>
      </c>
      <c r="N327" s="93" t="s">
        <v>1572</v>
      </c>
      <c r="O327" s="93" t="s">
        <v>1571</v>
      </c>
      <c r="P327" s="160" t="s">
        <v>145</v>
      </c>
      <c r="Q327" s="160" t="s">
        <v>766</v>
      </c>
      <c r="R327" s="160" t="s">
        <v>1574</v>
      </c>
      <c r="S327" s="160" t="s">
        <v>766</v>
      </c>
      <c r="T327" s="160" t="s">
        <v>1574</v>
      </c>
      <c r="U327" s="166" t="s">
        <v>766</v>
      </c>
      <c r="V327" s="160" t="s">
        <v>74</v>
      </c>
      <c r="W327" s="177">
        <v>0</v>
      </c>
      <c r="X327" s="177">
        <v>0</v>
      </c>
      <c r="Y327" s="177">
        <v>0</v>
      </c>
      <c r="Z327" s="177">
        <v>0</v>
      </c>
      <c r="AA327" s="179">
        <v>0</v>
      </c>
      <c r="AB327" s="76" t="s">
        <v>69</v>
      </c>
      <c r="AC327" s="179">
        <v>15000</v>
      </c>
      <c r="AD327" s="76" t="s">
        <v>1575</v>
      </c>
      <c r="AE327" s="179">
        <v>0</v>
      </c>
      <c r="AF327" s="183">
        <v>0</v>
      </c>
      <c r="AG327" s="77" t="s">
        <v>69</v>
      </c>
      <c r="AH327" s="183">
        <v>15000</v>
      </c>
      <c r="AI327" s="77" t="s">
        <v>1575</v>
      </c>
      <c r="AJ327" s="183">
        <v>0</v>
      </c>
      <c r="AK327" s="187">
        <v>0</v>
      </c>
      <c r="AL327" s="78" t="s">
        <v>69</v>
      </c>
      <c r="AM327" s="187">
        <v>15000</v>
      </c>
      <c r="AN327" s="78" t="s">
        <v>1575</v>
      </c>
      <c r="AO327" s="187">
        <v>0</v>
      </c>
      <c r="AP327" s="191">
        <v>0</v>
      </c>
      <c r="AQ327" s="94" t="s">
        <v>69</v>
      </c>
      <c r="AR327" s="191">
        <v>15000</v>
      </c>
      <c r="AS327" s="108" t="s">
        <v>1575</v>
      </c>
      <c r="AT327" s="192">
        <v>0</v>
      </c>
      <c r="AU327" s="193">
        <v>0</v>
      </c>
      <c r="AV327" s="109" t="s">
        <v>69</v>
      </c>
      <c r="AW327" s="193">
        <v>15000</v>
      </c>
      <c r="AX327" s="109" t="s">
        <v>1575</v>
      </c>
      <c r="AY327" s="177">
        <f t="shared" si="16"/>
        <v>0</v>
      </c>
      <c r="AZ327" s="177">
        <f t="shared" si="17"/>
        <v>75000</v>
      </c>
      <c r="BA327" s="93" t="s">
        <v>74</v>
      </c>
      <c r="BB327" s="177">
        <v>0</v>
      </c>
      <c r="BC327" s="177">
        <v>0</v>
      </c>
      <c r="BD327" s="177">
        <v>0</v>
      </c>
      <c r="BE327" s="177">
        <v>0</v>
      </c>
      <c r="BF327" s="177">
        <v>0</v>
      </c>
      <c r="BG327" s="177">
        <v>0</v>
      </c>
    </row>
    <row r="328" spans="1:59" s="89" customFormat="1" ht="47.25" x14ac:dyDescent="0.25">
      <c r="A328" s="28" t="s">
        <v>84</v>
      </c>
      <c r="B328" s="90">
        <v>7</v>
      </c>
      <c r="C328" s="90" t="s">
        <v>1432</v>
      </c>
      <c r="D328" s="28" t="s">
        <v>1570</v>
      </c>
      <c r="E328" s="91" t="s">
        <v>65</v>
      </c>
      <c r="F328" s="90" t="s">
        <v>1571</v>
      </c>
      <c r="G328" s="91" t="s">
        <v>67</v>
      </c>
      <c r="H328" s="28">
        <v>12602</v>
      </c>
      <c r="I328" s="28" t="s">
        <v>498</v>
      </c>
      <c r="J328" s="28" t="s">
        <v>69</v>
      </c>
      <c r="K328" s="90" t="s">
        <v>69</v>
      </c>
      <c r="L328" s="92" t="s">
        <v>69</v>
      </c>
      <c r="M328" s="28" t="s">
        <v>77</v>
      </c>
      <c r="N328" s="93" t="s">
        <v>1573</v>
      </c>
      <c r="O328" s="93" t="s">
        <v>1571</v>
      </c>
      <c r="P328" s="160" t="s">
        <v>65</v>
      </c>
      <c r="Q328" s="160" t="s">
        <v>766</v>
      </c>
      <c r="R328" s="160" t="s">
        <v>1574</v>
      </c>
      <c r="S328" s="160" t="s">
        <v>766</v>
      </c>
      <c r="T328" s="160" t="s">
        <v>1574</v>
      </c>
      <c r="U328" s="166" t="s">
        <v>766</v>
      </c>
      <c r="V328" s="160" t="s">
        <v>74</v>
      </c>
      <c r="W328" s="177">
        <v>0</v>
      </c>
      <c r="X328" s="177">
        <v>0</v>
      </c>
      <c r="Y328" s="177">
        <v>0</v>
      </c>
      <c r="Z328" s="177">
        <v>0</v>
      </c>
      <c r="AA328" s="179">
        <v>0</v>
      </c>
      <c r="AB328" s="76" t="s">
        <v>69</v>
      </c>
      <c r="AC328" s="179">
        <v>15000</v>
      </c>
      <c r="AD328" s="76" t="s">
        <v>1575</v>
      </c>
      <c r="AE328" s="179">
        <v>0</v>
      </c>
      <c r="AF328" s="183">
        <v>0</v>
      </c>
      <c r="AG328" s="77" t="s">
        <v>69</v>
      </c>
      <c r="AH328" s="183">
        <v>15000</v>
      </c>
      <c r="AI328" s="77" t="s">
        <v>1575</v>
      </c>
      <c r="AJ328" s="183">
        <v>0</v>
      </c>
      <c r="AK328" s="187">
        <v>0</v>
      </c>
      <c r="AL328" s="78" t="s">
        <v>69</v>
      </c>
      <c r="AM328" s="187">
        <v>15000</v>
      </c>
      <c r="AN328" s="78" t="s">
        <v>1575</v>
      </c>
      <c r="AO328" s="187">
        <v>0</v>
      </c>
      <c r="AP328" s="191">
        <v>0</v>
      </c>
      <c r="AQ328" s="94" t="s">
        <v>69</v>
      </c>
      <c r="AR328" s="191">
        <v>15000</v>
      </c>
      <c r="AS328" s="108" t="s">
        <v>1575</v>
      </c>
      <c r="AT328" s="192">
        <v>0</v>
      </c>
      <c r="AU328" s="193">
        <v>0</v>
      </c>
      <c r="AV328" s="109" t="s">
        <v>69</v>
      </c>
      <c r="AW328" s="193">
        <v>15000</v>
      </c>
      <c r="AX328" s="109" t="s">
        <v>1575</v>
      </c>
      <c r="AY328" s="177">
        <f t="shared" si="16"/>
        <v>0</v>
      </c>
      <c r="AZ328" s="177">
        <f t="shared" si="17"/>
        <v>75000</v>
      </c>
      <c r="BA328" s="93" t="s">
        <v>74</v>
      </c>
      <c r="BB328" s="177">
        <v>0</v>
      </c>
      <c r="BC328" s="177">
        <v>0</v>
      </c>
      <c r="BD328" s="177">
        <v>0</v>
      </c>
      <c r="BE328" s="177">
        <v>0</v>
      </c>
      <c r="BF328" s="177">
        <v>0</v>
      </c>
      <c r="BG328" s="177">
        <v>0</v>
      </c>
    </row>
    <row r="329" spans="1:59" s="89" customFormat="1" ht="63" x14ac:dyDescent="0.25">
      <c r="A329" s="28" t="s">
        <v>84</v>
      </c>
      <c r="B329" s="90">
        <v>7</v>
      </c>
      <c r="C329" s="90">
        <v>1</v>
      </c>
      <c r="D329" s="28" t="s">
        <v>1242</v>
      </c>
      <c r="E329" s="91" t="s">
        <v>145</v>
      </c>
      <c r="F329" s="90" t="s">
        <v>85</v>
      </c>
      <c r="G329" s="91" t="s">
        <v>67</v>
      </c>
      <c r="H329" s="28">
        <v>12601</v>
      </c>
      <c r="I329" s="28" t="s">
        <v>521</v>
      </c>
      <c r="J329" s="28" t="s">
        <v>69</v>
      </c>
      <c r="K329" s="90" t="s">
        <v>69</v>
      </c>
      <c r="L329" s="92" t="s">
        <v>69</v>
      </c>
      <c r="M329" s="28" t="s">
        <v>70</v>
      </c>
      <c r="N329" s="93" t="s">
        <v>1243</v>
      </c>
      <c r="O329" s="93" t="s">
        <v>91</v>
      </c>
      <c r="P329" s="160" t="s">
        <v>145</v>
      </c>
      <c r="Q329" s="160">
        <v>6</v>
      </c>
      <c r="R329" s="160">
        <v>6</v>
      </c>
      <c r="S329" s="160">
        <v>6</v>
      </c>
      <c r="T329" s="160">
        <v>6</v>
      </c>
      <c r="U329" s="166">
        <v>6</v>
      </c>
      <c r="V329" s="160" t="s">
        <v>74</v>
      </c>
      <c r="W329" s="177">
        <v>0</v>
      </c>
      <c r="X329" s="177">
        <v>1533.4300000000003</v>
      </c>
      <c r="Y329" s="177">
        <v>0</v>
      </c>
      <c r="Z329" s="177">
        <v>9100</v>
      </c>
      <c r="AA329" s="179">
        <v>0</v>
      </c>
      <c r="AB329" s="76" t="s">
        <v>1143</v>
      </c>
      <c r="AC329" s="179">
        <v>3000</v>
      </c>
      <c r="AD329" s="76" t="s">
        <v>1555</v>
      </c>
      <c r="AE329" s="179">
        <v>0</v>
      </c>
      <c r="AF329" s="183">
        <v>0</v>
      </c>
      <c r="AG329" s="77" t="s">
        <v>69</v>
      </c>
      <c r="AH329" s="183">
        <v>3000</v>
      </c>
      <c r="AI329" s="77" t="s">
        <v>1555</v>
      </c>
      <c r="AJ329" s="183">
        <v>0</v>
      </c>
      <c r="AK329" s="187">
        <v>0</v>
      </c>
      <c r="AL329" s="78" t="s">
        <v>69</v>
      </c>
      <c r="AM329" s="187">
        <v>3000</v>
      </c>
      <c r="AN329" s="78" t="s">
        <v>1555</v>
      </c>
      <c r="AO329" s="187">
        <v>0</v>
      </c>
      <c r="AP329" s="191">
        <v>0</v>
      </c>
      <c r="AQ329" s="94" t="s">
        <v>1143</v>
      </c>
      <c r="AR329" s="191">
        <v>3000</v>
      </c>
      <c r="AS329" s="108" t="s">
        <v>1555</v>
      </c>
      <c r="AT329" s="192">
        <v>0</v>
      </c>
      <c r="AU329" s="193">
        <v>0</v>
      </c>
      <c r="AV329" s="109" t="s">
        <v>69</v>
      </c>
      <c r="AW329" s="193">
        <v>3000</v>
      </c>
      <c r="AX329" s="109" t="s">
        <v>301</v>
      </c>
      <c r="AY329" s="177">
        <f t="shared" si="16"/>
        <v>0</v>
      </c>
      <c r="AZ329" s="177">
        <f t="shared" si="17"/>
        <v>25633.43</v>
      </c>
      <c r="BA329" s="93" t="s">
        <v>74</v>
      </c>
      <c r="BB329" s="177">
        <v>0</v>
      </c>
      <c r="BC329" s="177">
        <v>0</v>
      </c>
      <c r="BD329" s="177">
        <v>0</v>
      </c>
      <c r="BE329" s="177">
        <v>0</v>
      </c>
      <c r="BF329" s="177">
        <v>0</v>
      </c>
      <c r="BG329" s="177">
        <v>0</v>
      </c>
    </row>
    <row r="330" spans="1:59" s="89" customFormat="1" ht="94.5" x14ac:dyDescent="0.25">
      <c r="A330" s="28" t="s">
        <v>84</v>
      </c>
      <c r="B330" s="90">
        <v>7</v>
      </c>
      <c r="C330" s="90">
        <v>1</v>
      </c>
      <c r="D330" s="28" t="s">
        <v>1242</v>
      </c>
      <c r="E330" s="91" t="s">
        <v>145</v>
      </c>
      <c r="F330" s="90" t="s">
        <v>85</v>
      </c>
      <c r="G330" s="91" t="s">
        <v>67</v>
      </c>
      <c r="H330" s="28">
        <v>12601</v>
      </c>
      <c r="I330" s="28" t="s">
        <v>521</v>
      </c>
      <c r="J330" s="28" t="s">
        <v>69</v>
      </c>
      <c r="K330" s="90" t="s">
        <v>69</v>
      </c>
      <c r="L330" s="92" t="s">
        <v>69</v>
      </c>
      <c r="M330" s="28" t="s">
        <v>77</v>
      </c>
      <c r="N330" s="93" t="s">
        <v>1244</v>
      </c>
      <c r="O330" s="93" t="s">
        <v>86</v>
      </c>
      <c r="P330" s="160" t="s">
        <v>145</v>
      </c>
      <c r="Q330" s="160">
        <v>6</v>
      </c>
      <c r="R330" s="160">
        <v>6</v>
      </c>
      <c r="S330" s="160">
        <v>6</v>
      </c>
      <c r="T330" s="160">
        <v>6</v>
      </c>
      <c r="U330" s="166">
        <v>6</v>
      </c>
      <c r="V330" s="160" t="s">
        <v>74</v>
      </c>
      <c r="W330" s="177">
        <v>0</v>
      </c>
      <c r="X330" s="177">
        <v>64762.02</v>
      </c>
      <c r="Y330" s="177">
        <v>0</v>
      </c>
      <c r="Z330" s="177">
        <v>5800</v>
      </c>
      <c r="AA330" s="179">
        <v>0</v>
      </c>
      <c r="AB330" s="76" t="s">
        <v>1143</v>
      </c>
      <c r="AC330" s="179">
        <v>2600</v>
      </c>
      <c r="AD330" s="76" t="s">
        <v>1463</v>
      </c>
      <c r="AE330" s="179">
        <v>0</v>
      </c>
      <c r="AF330" s="183">
        <v>0</v>
      </c>
      <c r="AG330" s="77" t="s">
        <v>69</v>
      </c>
      <c r="AH330" s="183">
        <v>14600</v>
      </c>
      <c r="AI330" s="77" t="s">
        <v>1245</v>
      </c>
      <c r="AJ330" s="183">
        <v>0</v>
      </c>
      <c r="AK330" s="187">
        <v>0</v>
      </c>
      <c r="AL330" s="78" t="s">
        <v>69</v>
      </c>
      <c r="AM330" s="187">
        <v>4600</v>
      </c>
      <c r="AN330" s="78" t="s">
        <v>1246</v>
      </c>
      <c r="AO330" s="187">
        <v>0</v>
      </c>
      <c r="AP330" s="191">
        <v>0</v>
      </c>
      <c r="AQ330" s="94" t="s">
        <v>1143</v>
      </c>
      <c r="AR330" s="191">
        <v>2600</v>
      </c>
      <c r="AS330" s="108" t="s">
        <v>1247</v>
      </c>
      <c r="AT330" s="192">
        <v>0</v>
      </c>
      <c r="AU330" s="193">
        <v>0</v>
      </c>
      <c r="AV330" s="109" t="s">
        <v>69</v>
      </c>
      <c r="AW330" s="193">
        <v>2600</v>
      </c>
      <c r="AX330" s="109" t="s">
        <v>1247</v>
      </c>
      <c r="AY330" s="177">
        <f t="shared" si="16"/>
        <v>0</v>
      </c>
      <c r="AZ330" s="177">
        <f t="shared" si="17"/>
        <v>97562.01999999999</v>
      </c>
      <c r="BA330" s="93" t="s">
        <v>74</v>
      </c>
      <c r="BB330" s="177">
        <v>0</v>
      </c>
      <c r="BC330" s="177">
        <v>0</v>
      </c>
      <c r="BD330" s="177">
        <v>0</v>
      </c>
      <c r="BE330" s="177">
        <v>0</v>
      </c>
      <c r="BF330" s="177">
        <v>0</v>
      </c>
      <c r="BG330" s="177">
        <v>0</v>
      </c>
    </row>
    <row r="331" spans="1:59" s="89" customFormat="1" ht="126" x14ac:dyDescent="0.25">
      <c r="A331" s="28" t="s">
        <v>84</v>
      </c>
      <c r="B331" s="90">
        <v>7</v>
      </c>
      <c r="C331" s="90">
        <v>1</v>
      </c>
      <c r="D331" s="28" t="s">
        <v>1248</v>
      </c>
      <c r="E331" s="91" t="s">
        <v>145</v>
      </c>
      <c r="F331" s="90" t="s">
        <v>66</v>
      </c>
      <c r="G331" s="91" t="s">
        <v>67</v>
      </c>
      <c r="H331" s="28">
        <v>12601</v>
      </c>
      <c r="I331" s="28" t="s">
        <v>521</v>
      </c>
      <c r="J331" s="28" t="s">
        <v>69</v>
      </c>
      <c r="K331" s="90" t="s">
        <v>69</v>
      </c>
      <c r="L331" s="92" t="s">
        <v>69</v>
      </c>
      <c r="M331" s="28" t="s">
        <v>70</v>
      </c>
      <c r="N331" s="93" t="s">
        <v>1249</v>
      </c>
      <c r="O331" s="93" t="s">
        <v>72</v>
      </c>
      <c r="P331" s="160" t="s">
        <v>145</v>
      </c>
      <c r="Q331" s="160">
        <v>6</v>
      </c>
      <c r="R331" s="160">
        <v>6</v>
      </c>
      <c r="S331" s="160">
        <v>6</v>
      </c>
      <c r="T331" s="160">
        <v>6</v>
      </c>
      <c r="U331" s="166">
        <v>6</v>
      </c>
      <c r="V331" s="160" t="s">
        <v>74</v>
      </c>
      <c r="W331" s="177">
        <v>0</v>
      </c>
      <c r="X331" s="177">
        <v>48979.47</v>
      </c>
      <c r="Y331" s="177">
        <v>0</v>
      </c>
      <c r="Z331" s="177">
        <v>26000</v>
      </c>
      <c r="AA331" s="179">
        <v>0</v>
      </c>
      <c r="AB331" s="76" t="s">
        <v>1143</v>
      </c>
      <c r="AC331" s="179">
        <v>5200</v>
      </c>
      <c r="AD331" s="76" t="s">
        <v>1556</v>
      </c>
      <c r="AE331" s="179">
        <v>0</v>
      </c>
      <c r="AF331" s="183">
        <v>0</v>
      </c>
      <c r="AG331" s="77" t="s">
        <v>69</v>
      </c>
      <c r="AH331" s="183">
        <v>5000</v>
      </c>
      <c r="AI331" s="77" t="s">
        <v>1464</v>
      </c>
      <c r="AJ331" s="183">
        <v>0</v>
      </c>
      <c r="AK331" s="187">
        <v>0</v>
      </c>
      <c r="AL331" s="78" t="s">
        <v>69</v>
      </c>
      <c r="AM331" s="187">
        <v>5000</v>
      </c>
      <c r="AN331" s="78" t="s">
        <v>1464</v>
      </c>
      <c r="AO331" s="187">
        <v>0</v>
      </c>
      <c r="AP331" s="191">
        <v>0</v>
      </c>
      <c r="AQ331" s="94" t="s">
        <v>1143</v>
      </c>
      <c r="AR331" s="191">
        <v>6500</v>
      </c>
      <c r="AS331" s="108" t="s">
        <v>1250</v>
      </c>
      <c r="AT331" s="192">
        <v>0</v>
      </c>
      <c r="AU331" s="193">
        <v>0</v>
      </c>
      <c r="AV331" s="109" t="s">
        <v>69</v>
      </c>
      <c r="AW331" s="193">
        <v>6500</v>
      </c>
      <c r="AX331" s="109" t="s">
        <v>1250</v>
      </c>
      <c r="AY331" s="177">
        <f t="shared" si="16"/>
        <v>0</v>
      </c>
      <c r="AZ331" s="177">
        <f t="shared" si="17"/>
        <v>103179.47</v>
      </c>
      <c r="BA331" s="93" t="s">
        <v>74</v>
      </c>
      <c r="BB331" s="177">
        <v>0</v>
      </c>
      <c r="BC331" s="177">
        <v>0</v>
      </c>
      <c r="BD331" s="177">
        <v>0</v>
      </c>
      <c r="BE331" s="177">
        <v>0</v>
      </c>
      <c r="BF331" s="177">
        <v>0</v>
      </c>
      <c r="BG331" s="177">
        <v>0</v>
      </c>
    </row>
    <row r="332" spans="1:59" s="89" customFormat="1" ht="63" x14ac:dyDescent="0.25">
      <c r="A332" s="28" t="s">
        <v>84</v>
      </c>
      <c r="B332" s="90">
        <v>7</v>
      </c>
      <c r="C332" s="90">
        <v>1</v>
      </c>
      <c r="D332" s="28" t="s">
        <v>1251</v>
      </c>
      <c r="E332" s="91" t="s">
        <v>145</v>
      </c>
      <c r="F332" s="90" t="s">
        <v>1252</v>
      </c>
      <c r="G332" s="91" t="s">
        <v>100</v>
      </c>
      <c r="H332" s="28">
        <v>12601</v>
      </c>
      <c r="I332" s="28" t="s">
        <v>521</v>
      </c>
      <c r="J332" s="28" t="s">
        <v>69</v>
      </c>
      <c r="K332" s="90" t="s">
        <v>69</v>
      </c>
      <c r="L332" s="92" t="s">
        <v>69</v>
      </c>
      <c r="M332" s="28" t="s">
        <v>680</v>
      </c>
      <c r="N332" s="93" t="s">
        <v>1253</v>
      </c>
      <c r="O332" s="93" t="s">
        <v>1254</v>
      </c>
      <c r="P332" s="160" t="s">
        <v>74</v>
      </c>
      <c r="Q332" s="160">
        <v>12</v>
      </c>
      <c r="R332" s="160" t="s">
        <v>80</v>
      </c>
      <c r="S332" s="160" t="s">
        <v>80</v>
      </c>
      <c r="T332" s="160" t="s">
        <v>80</v>
      </c>
      <c r="U332" s="166" t="s">
        <v>80</v>
      </c>
      <c r="V332" s="160" t="s">
        <v>74</v>
      </c>
      <c r="W332" s="177">
        <v>0</v>
      </c>
      <c r="X332" s="177">
        <v>162378.74</v>
      </c>
      <c r="Y332" s="177">
        <v>0</v>
      </c>
      <c r="Z332" s="177">
        <v>71842.850000000006</v>
      </c>
      <c r="AA332" s="179">
        <v>0</v>
      </c>
      <c r="AB332" s="76" t="s">
        <v>1143</v>
      </c>
      <c r="AC332" s="179">
        <v>37000</v>
      </c>
      <c r="AD332" s="76" t="s">
        <v>1557</v>
      </c>
      <c r="AE332" s="179">
        <v>0</v>
      </c>
      <c r="AF332" s="183">
        <v>0</v>
      </c>
      <c r="AG332" s="77" t="s">
        <v>69</v>
      </c>
      <c r="AH332" s="183">
        <v>0</v>
      </c>
      <c r="AI332" s="77" t="s">
        <v>69</v>
      </c>
      <c r="AJ332" s="183">
        <v>0</v>
      </c>
      <c r="AK332" s="187">
        <v>0</v>
      </c>
      <c r="AL332" s="78" t="s">
        <v>69</v>
      </c>
      <c r="AM332" s="187">
        <v>0</v>
      </c>
      <c r="AN332" s="78" t="s">
        <v>69</v>
      </c>
      <c r="AO332" s="187">
        <v>0</v>
      </c>
      <c r="AP332" s="191">
        <v>0</v>
      </c>
      <c r="AQ332" s="94" t="s">
        <v>1143</v>
      </c>
      <c r="AR332" s="191">
        <v>0</v>
      </c>
      <c r="AS332" s="108" t="s">
        <v>69</v>
      </c>
      <c r="AT332" s="192">
        <v>0</v>
      </c>
      <c r="AU332" s="193">
        <v>0</v>
      </c>
      <c r="AV332" s="109" t="s">
        <v>69</v>
      </c>
      <c r="AW332" s="193">
        <v>0</v>
      </c>
      <c r="AX332" s="109" t="s">
        <v>69</v>
      </c>
      <c r="AY332" s="177">
        <f t="shared" si="16"/>
        <v>0</v>
      </c>
      <c r="AZ332" s="177">
        <f t="shared" si="17"/>
        <v>271221.58999999997</v>
      </c>
      <c r="BA332" s="93" t="s">
        <v>74</v>
      </c>
      <c r="BB332" s="177">
        <v>0</v>
      </c>
      <c r="BC332" s="177">
        <v>0</v>
      </c>
      <c r="BD332" s="177">
        <v>0</v>
      </c>
      <c r="BE332" s="177">
        <v>0</v>
      </c>
      <c r="BF332" s="177">
        <v>0</v>
      </c>
      <c r="BG332" s="177">
        <v>0</v>
      </c>
    </row>
    <row r="333" spans="1:59" s="89" customFormat="1" ht="94.5" x14ac:dyDescent="0.25">
      <c r="A333" s="28" t="s">
        <v>63</v>
      </c>
      <c r="B333" s="90">
        <v>7</v>
      </c>
      <c r="C333" s="90">
        <v>1</v>
      </c>
      <c r="D333" s="28" t="s">
        <v>1255</v>
      </c>
      <c r="E333" s="91" t="s">
        <v>145</v>
      </c>
      <c r="F333" s="90" t="s">
        <v>1256</v>
      </c>
      <c r="G333" s="91" t="s">
        <v>100</v>
      </c>
      <c r="H333" s="28">
        <v>12601</v>
      </c>
      <c r="I333" s="28" t="s">
        <v>521</v>
      </c>
      <c r="J333" s="28" t="s">
        <v>108</v>
      </c>
      <c r="K333" s="90" t="s">
        <v>1257</v>
      </c>
      <c r="L333" s="92" t="s">
        <v>1258</v>
      </c>
      <c r="M333" s="28" t="s">
        <v>69</v>
      </c>
      <c r="N333" s="93" t="s">
        <v>69</v>
      </c>
      <c r="O333" s="93" t="s">
        <v>69</v>
      </c>
      <c r="P333" s="160" t="s">
        <v>74</v>
      </c>
      <c r="Q333" s="160" t="s">
        <v>80</v>
      </c>
      <c r="R333" s="160" t="s">
        <v>80</v>
      </c>
      <c r="S333" s="160" t="s">
        <v>80</v>
      </c>
      <c r="T333" s="160" t="s">
        <v>80</v>
      </c>
      <c r="U333" s="166" t="s">
        <v>80</v>
      </c>
      <c r="V333" s="160" t="s">
        <v>74</v>
      </c>
      <c r="W333" s="177">
        <v>21865</v>
      </c>
      <c r="X333" s="177">
        <v>0</v>
      </c>
      <c r="Y333" s="177">
        <v>0</v>
      </c>
      <c r="Z333" s="177">
        <v>0</v>
      </c>
      <c r="AA333" s="179">
        <v>0</v>
      </c>
      <c r="AB333" s="76" t="s">
        <v>1143</v>
      </c>
      <c r="AC333" s="179">
        <v>0</v>
      </c>
      <c r="AD333" s="76" t="s">
        <v>69</v>
      </c>
      <c r="AE333" s="179">
        <v>0</v>
      </c>
      <c r="AF333" s="183">
        <v>0</v>
      </c>
      <c r="AG333" s="77" t="s">
        <v>69</v>
      </c>
      <c r="AH333" s="183">
        <v>0</v>
      </c>
      <c r="AI333" s="77" t="s">
        <v>69</v>
      </c>
      <c r="AJ333" s="183">
        <v>0</v>
      </c>
      <c r="AK333" s="187">
        <v>0</v>
      </c>
      <c r="AL333" s="78" t="s">
        <v>69</v>
      </c>
      <c r="AM333" s="187">
        <v>0</v>
      </c>
      <c r="AN333" s="78" t="s">
        <v>69</v>
      </c>
      <c r="AO333" s="187">
        <v>0</v>
      </c>
      <c r="AP333" s="191">
        <v>0</v>
      </c>
      <c r="AQ333" s="94" t="s">
        <v>1143</v>
      </c>
      <c r="AR333" s="191">
        <v>0</v>
      </c>
      <c r="AS333" s="108" t="s">
        <v>69</v>
      </c>
      <c r="AT333" s="192">
        <v>0</v>
      </c>
      <c r="AU333" s="193">
        <v>30000</v>
      </c>
      <c r="AV333" s="109" t="s">
        <v>1259</v>
      </c>
      <c r="AW333" s="193">
        <v>0</v>
      </c>
      <c r="AX333" s="109" t="s">
        <v>69</v>
      </c>
      <c r="AY333" s="177">
        <f t="shared" si="16"/>
        <v>51865</v>
      </c>
      <c r="AZ333" s="177">
        <f t="shared" si="17"/>
        <v>0</v>
      </c>
      <c r="BA333" s="93" t="s">
        <v>74</v>
      </c>
      <c r="BB333" s="177">
        <v>0</v>
      </c>
      <c r="BC333" s="177">
        <v>0</v>
      </c>
      <c r="BD333" s="177">
        <v>0</v>
      </c>
      <c r="BE333" s="177">
        <v>0</v>
      </c>
      <c r="BF333" s="177">
        <v>0</v>
      </c>
      <c r="BG333" s="177">
        <v>0</v>
      </c>
    </row>
    <row r="334" spans="1:59" s="89" customFormat="1" ht="94.5" x14ac:dyDescent="0.25">
      <c r="A334" s="28" t="s">
        <v>84</v>
      </c>
      <c r="B334" s="90">
        <v>7</v>
      </c>
      <c r="C334" s="90">
        <v>1</v>
      </c>
      <c r="D334" s="28" t="s">
        <v>1260</v>
      </c>
      <c r="E334" s="91" t="s">
        <v>145</v>
      </c>
      <c r="F334" s="90" t="s">
        <v>76</v>
      </c>
      <c r="G334" s="91" t="s">
        <v>67</v>
      </c>
      <c r="H334" s="28">
        <v>12602</v>
      </c>
      <c r="I334" s="28" t="s">
        <v>498</v>
      </c>
      <c r="J334" s="28" t="s">
        <v>69</v>
      </c>
      <c r="K334" s="90" t="s">
        <v>69</v>
      </c>
      <c r="L334" s="92" t="s">
        <v>69</v>
      </c>
      <c r="M334" s="28" t="s">
        <v>77</v>
      </c>
      <c r="N334" s="93" t="s">
        <v>1261</v>
      </c>
      <c r="O334" s="93" t="s">
        <v>79</v>
      </c>
      <c r="P334" s="160" t="s">
        <v>145</v>
      </c>
      <c r="Q334" s="160">
        <v>8</v>
      </c>
      <c r="R334" s="160">
        <v>12</v>
      </c>
      <c r="S334" s="160">
        <v>8</v>
      </c>
      <c r="T334" s="160">
        <v>6</v>
      </c>
      <c r="U334" s="166">
        <v>12</v>
      </c>
      <c r="V334" s="160" t="s">
        <v>74</v>
      </c>
      <c r="W334" s="177">
        <v>0</v>
      </c>
      <c r="X334" s="177">
        <v>32376.59</v>
      </c>
      <c r="Y334" s="177">
        <v>0</v>
      </c>
      <c r="Z334" s="177">
        <v>8000</v>
      </c>
      <c r="AA334" s="179">
        <v>0</v>
      </c>
      <c r="AB334" s="76" t="s">
        <v>1143</v>
      </c>
      <c r="AC334" s="179">
        <v>12500</v>
      </c>
      <c r="AD334" s="76" t="s">
        <v>1458</v>
      </c>
      <c r="AE334" s="179">
        <v>0</v>
      </c>
      <c r="AF334" s="183">
        <v>0</v>
      </c>
      <c r="AG334" s="77" t="s">
        <v>69</v>
      </c>
      <c r="AH334" s="183">
        <v>10200</v>
      </c>
      <c r="AI334" s="77" t="s">
        <v>1560</v>
      </c>
      <c r="AJ334" s="183">
        <v>0</v>
      </c>
      <c r="AK334" s="187">
        <v>0</v>
      </c>
      <c r="AL334" s="78" t="s">
        <v>69</v>
      </c>
      <c r="AM334" s="187">
        <v>13000</v>
      </c>
      <c r="AN334" s="78" t="s">
        <v>1559</v>
      </c>
      <c r="AO334" s="187">
        <v>0</v>
      </c>
      <c r="AP334" s="191">
        <v>0</v>
      </c>
      <c r="AQ334" s="94" t="s">
        <v>1143</v>
      </c>
      <c r="AR334" s="191">
        <v>3000</v>
      </c>
      <c r="AS334" s="108" t="s">
        <v>1558</v>
      </c>
      <c r="AT334" s="192">
        <v>0</v>
      </c>
      <c r="AU334" s="193">
        <v>0</v>
      </c>
      <c r="AV334" s="109" t="s">
        <v>1143</v>
      </c>
      <c r="AW334" s="193">
        <v>0</v>
      </c>
      <c r="AX334" s="109" t="s">
        <v>69</v>
      </c>
      <c r="AY334" s="177">
        <f t="shared" si="16"/>
        <v>0</v>
      </c>
      <c r="AZ334" s="177">
        <f t="shared" si="17"/>
        <v>79076.59</v>
      </c>
      <c r="BA334" s="93" t="s">
        <v>74</v>
      </c>
      <c r="BB334" s="177">
        <v>0</v>
      </c>
      <c r="BC334" s="177">
        <v>0</v>
      </c>
      <c r="BD334" s="177">
        <v>0</v>
      </c>
      <c r="BE334" s="177">
        <v>0</v>
      </c>
      <c r="BF334" s="177">
        <v>0</v>
      </c>
      <c r="BG334" s="177">
        <v>0</v>
      </c>
    </row>
    <row r="335" spans="1:59" s="89" customFormat="1" ht="157.5" x14ac:dyDescent="0.25">
      <c r="A335" s="28" t="s">
        <v>84</v>
      </c>
      <c r="B335" s="90">
        <v>7</v>
      </c>
      <c r="C335" s="90">
        <v>1</v>
      </c>
      <c r="D335" s="28" t="s">
        <v>1262</v>
      </c>
      <c r="E335" s="91" t="s">
        <v>145</v>
      </c>
      <c r="F335" s="90" t="s">
        <v>66</v>
      </c>
      <c r="G335" s="91" t="s">
        <v>67</v>
      </c>
      <c r="H335" s="28">
        <v>12602</v>
      </c>
      <c r="I335" s="28" t="s">
        <v>498</v>
      </c>
      <c r="J335" s="28" t="s">
        <v>69</v>
      </c>
      <c r="K335" s="90" t="s">
        <v>69</v>
      </c>
      <c r="L335" s="92" t="s">
        <v>69</v>
      </c>
      <c r="M335" s="28" t="s">
        <v>70</v>
      </c>
      <c r="N335" s="93" t="s">
        <v>1263</v>
      </c>
      <c r="O335" s="93" t="s">
        <v>72</v>
      </c>
      <c r="P335" s="160" t="s">
        <v>145</v>
      </c>
      <c r="Q335" s="160">
        <v>7</v>
      </c>
      <c r="R335" s="160">
        <v>7</v>
      </c>
      <c r="S335" s="160">
        <v>7</v>
      </c>
      <c r="T335" s="160">
        <v>7</v>
      </c>
      <c r="U335" s="166" t="s">
        <v>80</v>
      </c>
      <c r="V335" s="160" t="s">
        <v>74</v>
      </c>
      <c r="W335" s="177">
        <v>0</v>
      </c>
      <c r="X335" s="177">
        <v>33519.53</v>
      </c>
      <c r="Y335" s="177">
        <v>0</v>
      </c>
      <c r="Z335" s="177">
        <v>24118.86</v>
      </c>
      <c r="AA335" s="179">
        <v>0</v>
      </c>
      <c r="AB335" s="76" t="s">
        <v>1143</v>
      </c>
      <c r="AC335" s="179">
        <v>18700</v>
      </c>
      <c r="AD335" s="76" t="s">
        <v>1465</v>
      </c>
      <c r="AE335" s="179">
        <v>0</v>
      </c>
      <c r="AF335" s="183">
        <v>0</v>
      </c>
      <c r="AG335" s="77" t="s">
        <v>69</v>
      </c>
      <c r="AH335" s="183">
        <v>56500</v>
      </c>
      <c r="AI335" s="77" t="s">
        <v>1264</v>
      </c>
      <c r="AJ335" s="183">
        <v>0</v>
      </c>
      <c r="AK335" s="187">
        <v>0</v>
      </c>
      <c r="AL335" s="78" t="s">
        <v>69</v>
      </c>
      <c r="AM335" s="187">
        <v>8700</v>
      </c>
      <c r="AN335" s="78" t="s">
        <v>1265</v>
      </c>
      <c r="AO335" s="187">
        <v>0</v>
      </c>
      <c r="AP335" s="191">
        <v>0</v>
      </c>
      <c r="AQ335" s="94" t="s">
        <v>1143</v>
      </c>
      <c r="AR335" s="191">
        <v>8700</v>
      </c>
      <c r="AS335" s="108" t="s">
        <v>1265</v>
      </c>
      <c r="AT335" s="192">
        <v>0</v>
      </c>
      <c r="AU335" s="193">
        <v>0</v>
      </c>
      <c r="AV335" s="109" t="s">
        <v>1143</v>
      </c>
      <c r="AW335" s="193">
        <v>0</v>
      </c>
      <c r="AX335" s="109" t="s">
        <v>69</v>
      </c>
      <c r="AY335" s="177">
        <f t="shared" si="16"/>
        <v>0</v>
      </c>
      <c r="AZ335" s="177">
        <f t="shared" si="17"/>
        <v>150238.39000000001</v>
      </c>
      <c r="BA335" s="93" t="s">
        <v>74</v>
      </c>
      <c r="BB335" s="177">
        <v>0</v>
      </c>
      <c r="BC335" s="177">
        <v>0</v>
      </c>
      <c r="BD335" s="177">
        <v>0</v>
      </c>
      <c r="BE335" s="177">
        <v>0</v>
      </c>
      <c r="BF335" s="177">
        <v>0</v>
      </c>
      <c r="BG335" s="177">
        <v>0</v>
      </c>
    </row>
    <row r="336" spans="1:59" s="89" customFormat="1" ht="94.5" x14ac:dyDescent="0.25">
      <c r="A336" s="28" t="s">
        <v>84</v>
      </c>
      <c r="B336" s="90">
        <v>7</v>
      </c>
      <c r="C336" s="90">
        <v>1</v>
      </c>
      <c r="D336" s="28" t="s">
        <v>1266</v>
      </c>
      <c r="E336" s="91" t="s">
        <v>145</v>
      </c>
      <c r="F336" s="90" t="s">
        <v>85</v>
      </c>
      <c r="G336" s="91" t="s">
        <v>67</v>
      </c>
      <c r="H336" s="28">
        <v>12602</v>
      </c>
      <c r="I336" s="28" t="s">
        <v>498</v>
      </c>
      <c r="J336" s="28" t="s">
        <v>69</v>
      </c>
      <c r="K336" s="90" t="s">
        <v>69</v>
      </c>
      <c r="L336" s="92" t="s">
        <v>69</v>
      </c>
      <c r="M336" s="28" t="s">
        <v>77</v>
      </c>
      <c r="N336" s="93" t="s">
        <v>1267</v>
      </c>
      <c r="O336" s="93" t="s">
        <v>86</v>
      </c>
      <c r="P336" s="160" t="s">
        <v>145</v>
      </c>
      <c r="Q336" s="160">
        <v>8</v>
      </c>
      <c r="R336" s="160">
        <v>5</v>
      </c>
      <c r="S336" s="160">
        <v>8</v>
      </c>
      <c r="T336" s="160">
        <v>5</v>
      </c>
      <c r="U336" s="166" t="s">
        <v>80</v>
      </c>
      <c r="V336" s="160" t="s">
        <v>74</v>
      </c>
      <c r="W336" s="177">
        <v>0</v>
      </c>
      <c r="X336" s="177">
        <v>14727.46</v>
      </c>
      <c r="Y336" s="177">
        <v>0</v>
      </c>
      <c r="Z336" s="177">
        <v>12459.7</v>
      </c>
      <c r="AA336" s="179">
        <v>0</v>
      </c>
      <c r="AB336" s="76" t="s">
        <v>1143</v>
      </c>
      <c r="AC336" s="179">
        <v>3000</v>
      </c>
      <c r="AD336" s="76" t="s">
        <v>301</v>
      </c>
      <c r="AE336" s="179">
        <v>0</v>
      </c>
      <c r="AF336" s="183">
        <v>0</v>
      </c>
      <c r="AG336" s="77" t="s">
        <v>69</v>
      </c>
      <c r="AH336" s="183">
        <v>11300</v>
      </c>
      <c r="AI336" s="77" t="s">
        <v>1561</v>
      </c>
      <c r="AJ336" s="183">
        <v>0</v>
      </c>
      <c r="AK336" s="187">
        <v>0</v>
      </c>
      <c r="AL336" s="78" t="s">
        <v>69</v>
      </c>
      <c r="AM336" s="187">
        <v>3000</v>
      </c>
      <c r="AN336" s="78" t="s">
        <v>301</v>
      </c>
      <c r="AO336" s="187">
        <v>0</v>
      </c>
      <c r="AP336" s="191">
        <v>0</v>
      </c>
      <c r="AQ336" s="94" t="s">
        <v>1143</v>
      </c>
      <c r="AR336" s="191">
        <v>3000</v>
      </c>
      <c r="AS336" s="108" t="s">
        <v>301</v>
      </c>
      <c r="AT336" s="192">
        <v>0</v>
      </c>
      <c r="AU336" s="193">
        <v>0</v>
      </c>
      <c r="AV336" s="109" t="s">
        <v>1143</v>
      </c>
      <c r="AW336" s="193">
        <v>0</v>
      </c>
      <c r="AX336" s="109" t="s">
        <v>69</v>
      </c>
      <c r="AY336" s="177">
        <f t="shared" si="16"/>
        <v>0</v>
      </c>
      <c r="AZ336" s="177">
        <f t="shared" si="17"/>
        <v>47487.16</v>
      </c>
      <c r="BA336" s="93" t="s">
        <v>74</v>
      </c>
      <c r="BB336" s="177">
        <v>0</v>
      </c>
      <c r="BC336" s="177">
        <v>0</v>
      </c>
      <c r="BD336" s="177">
        <v>0</v>
      </c>
      <c r="BE336" s="177">
        <v>0</v>
      </c>
      <c r="BF336" s="177">
        <v>0</v>
      </c>
      <c r="BG336" s="177">
        <v>0</v>
      </c>
    </row>
    <row r="337" spans="1:59" s="89" customFormat="1" ht="63" x14ac:dyDescent="0.25">
      <c r="A337" s="28" t="s">
        <v>84</v>
      </c>
      <c r="B337" s="90">
        <v>7</v>
      </c>
      <c r="C337" s="90">
        <v>1</v>
      </c>
      <c r="D337" s="28" t="s">
        <v>1268</v>
      </c>
      <c r="E337" s="91" t="s">
        <v>145</v>
      </c>
      <c r="F337" s="90" t="s">
        <v>1224</v>
      </c>
      <c r="G337" s="91" t="s">
        <v>67</v>
      </c>
      <c r="H337" s="28">
        <v>12602</v>
      </c>
      <c r="I337" s="28" t="s">
        <v>498</v>
      </c>
      <c r="J337" s="28" t="s">
        <v>69</v>
      </c>
      <c r="K337" s="90" t="s">
        <v>69</v>
      </c>
      <c r="L337" s="92" t="s">
        <v>69</v>
      </c>
      <c r="M337" s="28" t="s">
        <v>449</v>
      </c>
      <c r="N337" s="93" t="s">
        <v>1269</v>
      </c>
      <c r="O337" s="93" t="s">
        <v>1226</v>
      </c>
      <c r="P337" s="160" t="s">
        <v>145</v>
      </c>
      <c r="Q337" s="160">
        <v>6</v>
      </c>
      <c r="R337" s="160">
        <v>6</v>
      </c>
      <c r="S337" s="160">
        <v>6</v>
      </c>
      <c r="T337" s="160">
        <v>6</v>
      </c>
      <c r="U337" s="166" t="s">
        <v>80</v>
      </c>
      <c r="V337" s="160" t="s">
        <v>74</v>
      </c>
      <c r="W337" s="177">
        <v>0</v>
      </c>
      <c r="X337" s="177">
        <v>20575.150000000001</v>
      </c>
      <c r="Y337" s="177">
        <v>0</v>
      </c>
      <c r="Z337" s="177">
        <v>14661.17</v>
      </c>
      <c r="AA337" s="179">
        <v>0</v>
      </c>
      <c r="AB337" s="76" t="s">
        <v>1143</v>
      </c>
      <c r="AC337" s="179">
        <v>12000</v>
      </c>
      <c r="AD337" s="76" t="s">
        <v>1270</v>
      </c>
      <c r="AE337" s="179">
        <v>0</v>
      </c>
      <c r="AF337" s="183">
        <v>0</v>
      </c>
      <c r="AG337" s="77" t="s">
        <v>69</v>
      </c>
      <c r="AH337" s="183">
        <v>4400</v>
      </c>
      <c r="AI337" s="77" t="s">
        <v>1271</v>
      </c>
      <c r="AJ337" s="183">
        <v>0</v>
      </c>
      <c r="AK337" s="187">
        <v>0</v>
      </c>
      <c r="AL337" s="78" t="s">
        <v>69</v>
      </c>
      <c r="AM337" s="187">
        <v>4400</v>
      </c>
      <c r="AN337" s="78" t="s">
        <v>1272</v>
      </c>
      <c r="AO337" s="187">
        <v>0</v>
      </c>
      <c r="AP337" s="191">
        <v>0</v>
      </c>
      <c r="AQ337" s="94" t="s">
        <v>69</v>
      </c>
      <c r="AR337" s="191">
        <v>4400</v>
      </c>
      <c r="AS337" s="108" t="s">
        <v>1271</v>
      </c>
      <c r="AT337" s="192">
        <v>0</v>
      </c>
      <c r="AU337" s="193">
        <v>0</v>
      </c>
      <c r="AV337" s="109" t="s">
        <v>1143</v>
      </c>
      <c r="AW337" s="193">
        <v>0</v>
      </c>
      <c r="AX337" s="109" t="s">
        <v>69</v>
      </c>
      <c r="AY337" s="177">
        <f t="shared" si="16"/>
        <v>0</v>
      </c>
      <c r="AZ337" s="177">
        <f t="shared" si="17"/>
        <v>60436.32</v>
      </c>
      <c r="BA337" s="93" t="s">
        <v>74</v>
      </c>
      <c r="BB337" s="177">
        <v>0</v>
      </c>
      <c r="BC337" s="177">
        <v>0</v>
      </c>
      <c r="BD337" s="177">
        <v>0</v>
      </c>
      <c r="BE337" s="177">
        <v>0</v>
      </c>
      <c r="BF337" s="177">
        <v>0</v>
      </c>
      <c r="BG337" s="177">
        <v>0</v>
      </c>
    </row>
    <row r="338" spans="1:59" s="89" customFormat="1" ht="78.75" x14ac:dyDescent="0.25">
      <c r="A338" s="28" t="s">
        <v>84</v>
      </c>
      <c r="B338" s="90">
        <v>4</v>
      </c>
      <c r="C338" s="90" t="s">
        <v>1432</v>
      </c>
      <c r="D338" s="28" t="s">
        <v>228</v>
      </c>
      <c r="E338" s="91" t="s">
        <v>145</v>
      </c>
      <c r="F338" s="90" t="s">
        <v>229</v>
      </c>
      <c r="G338" s="91" t="s">
        <v>100</v>
      </c>
      <c r="H338" s="28" t="s">
        <v>1369</v>
      </c>
      <c r="I338" s="28" t="s">
        <v>219</v>
      </c>
      <c r="J338" s="28" t="s">
        <v>1370</v>
      </c>
      <c r="K338" s="90" t="s">
        <v>1371</v>
      </c>
      <c r="L338" s="92" t="s">
        <v>1372</v>
      </c>
      <c r="M338" s="28" t="s">
        <v>69</v>
      </c>
      <c r="N338" s="93" t="s">
        <v>69</v>
      </c>
      <c r="O338" s="93" t="s">
        <v>69</v>
      </c>
      <c r="P338" s="160" t="s">
        <v>74</v>
      </c>
      <c r="Q338" s="160" t="s">
        <v>80</v>
      </c>
      <c r="R338" s="160" t="s">
        <v>80</v>
      </c>
      <c r="S338" s="160" t="s">
        <v>80</v>
      </c>
      <c r="T338" s="160" t="s">
        <v>80</v>
      </c>
      <c r="U338" s="166" t="s">
        <v>80</v>
      </c>
      <c r="V338" s="160" t="s">
        <v>74</v>
      </c>
      <c r="W338" s="177">
        <v>117390</v>
      </c>
      <c r="X338" s="177">
        <v>0</v>
      </c>
      <c r="Y338" s="177">
        <v>0</v>
      </c>
      <c r="Z338" s="177">
        <v>0</v>
      </c>
      <c r="AA338" s="179">
        <v>12000</v>
      </c>
      <c r="AB338" s="76" t="s">
        <v>1373</v>
      </c>
      <c r="AC338" s="179">
        <v>0</v>
      </c>
      <c r="AD338" s="76" t="s">
        <v>69</v>
      </c>
      <c r="AE338" s="179">
        <v>0</v>
      </c>
      <c r="AF338" s="183">
        <v>12000</v>
      </c>
      <c r="AG338" s="77" t="s">
        <v>1373</v>
      </c>
      <c r="AH338" s="183">
        <v>0</v>
      </c>
      <c r="AI338" s="77" t="s">
        <v>69</v>
      </c>
      <c r="AJ338" s="183">
        <v>0</v>
      </c>
      <c r="AK338" s="187">
        <v>5800</v>
      </c>
      <c r="AL338" s="78" t="s">
        <v>1373</v>
      </c>
      <c r="AM338" s="187">
        <v>0</v>
      </c>
      <c r="AN338" s="78" t="s">
        <v>69</v>
      </c>
      <c r="AO338" s="187">
        <v>0</v>
      </c>
      <c r="AP338" s="191">
        <v>0</v>
      </c>
      <c r="AQ338" s="94" t="s">
        <v>69</v>
      </c>
      <c r="AR338" s="191">
        <v>0</v>
      </c>
      <c r="AS338" s="108" t="s">
        <v>69</v>
      </c>
      <c r="AT338" s="192">
        <v>0</v>
      </c>
      <c r="AU338" s="193">
        <v>0</v>
      </c>
      <c r="AV338" s="109" t="s">
        <v>69</v>
      </c>
      <c r="AW338" s="193">
        <v>0</v>
      </c>
      <c r="AX338" s="109" t="s">
        <v>69</v>
      </c>
      <c r="AY338" s="177">
        <f t="shared" si="16"/>
        <v>147190</v>
      </c>
      <c r="AZ338" s="177">
        <f t="shared" si="17"/>
        <v>0</v>
      </c>
      <c r="BA338" s="93" t="s">
        <v>74</v>
      </c>
      <c r="BB338" s="177">
        <v>0</v>
      </c>
      <c r="BC338" s="177">
        <v>0</v>
      </c>
      <c r="BD338" s="177">
        <v>0</v>
      </c>
      <c r="BE338" s="177">
        <v>0</v>
      </c>
      <c r="BF338" s="177">
        <v>0</v>
      </c>
      <c r="BG338" s="177">
        <v>0</v>
      </c>
    </row>
    <row r="339" spans="1:59" s="89" customFormat="1" x14ac:dyDescent="0.25">
      <c r="A339" s="28" t="s">
        <v>84</v>
      </c>
      <c r="B339" s="90">
        <v>6</v>
      </c>
      <c r="C339" s="90" t="s">
        <v>1432</v>
      </c>
      <c r="D339" s="28" t="s">
        <v>1513</v>
      </c>
      <c r="E339" s="91" t="s">
        <v>83</v>
      </c>
      <c r="F339" s="90" t="s">
        <v>1514</v>
      </c>
      <c r="G339" s="91" t="s">
        <v>100</v>
      </c>
      <c r="H339" s="28">
        <v>54600</v>
      </c>
      <c r="I339" s="28" t="s">
        <v>663</v>
      </c>
      <c r="J339" s="28" t="s">
        <v>69</v>
      </c>
      <c r="K339" s="90" t="s">
        <v>69</v>
      </c>
      <c r="L339" s="92" t="s">
        <v>69</v>
      </c>
      <c r="M339" s="28" t="s">
        <v>703</v>
      </c>
      <c r="N339" s="93" t="s">
        <v>143</v>
      </c>
      <c r="O339" s="93" t="s">
        <v>143</v>
      </c>
      <c r="P339" s="160" t="s">
        <v>145</v>
      </c>
      <c r="Q339" s="160" t="s">
        <v>766</v>
      </c>
      <c r="R339" s="160" t="s">
        <v>766</v>
      </c>
      <c r="S339" s="160" t="s">
        <v>1515</v>
      </c>
      <c r="T339" s="160" t="s">
        <v>1515</v>
      </c>
      <c r="U339" s="166" t="s">
        <v>73</v>
      </c>
      <c r="V339" s="160" t="s">
        <v>74</v>
      </c>
      <c r="W339" s="177">
        <v>0</v>
      </c>
      <c r="X339" s="177">
        <v>0</v>
      </c>
      <c r="Y339" s="177">
        <v>0</v>
      </c>
      <c r="Z339" s="177">
        <v>0</v>
      </c>
      <c r="AA339" s="179">
        <v>0</v>
      </c>
      <c r="AB339" s="76" t="s">
        <v>69</v>
      </c>
      <c r="AC339" s="179">
        <v>15000</v>
      </c>
      <c r="AD339" s="76" t="s">
        <v>1516</v>
      </c>
      <c r="AE339" s="179">
        <v>0</v>
      </c>
      <c r="AF339" s="183">
        <v>0</v>
      </c>
      <c r="AG339" s="77" t="s">
        <v>69</v>
      </c>
      <c r="AH339" s="183">
        <v>15000</v>
      </c>
      <c r="AI339" s="77" t="s">
        <v>1516</v>
      </c>
      <c r="AJ339" s="183">
        <v>0</v>
      </c>
      <c r="AK339" s="187">
        <v>0</v>
      </c>
      <c r="AL339" s="78" t="s">
        <v>69</v>
      </c>
      <c r="AM339" s="187">
        <v>16000</v>
      </c>
      <c r="AN339" s="78" t="s">
        <v>1516</v>
      </c>
      <c r="AO339" s="187">
        <v>0</v>
      </c>
      <c r="AP339" s="191">
        <v>0</v>
      </c>
      <c r="AQ339" s="94" t="s">
        <v>69</v>
      </c>
      <c r="AR339" s="191">
        <v>16000</v>
      </c>
      <c r="AS339" s="108" t="s">
        <v>1516</v>
      </c>
      <c r="AT339" s="192">
        <v>0</v>
      </c>
      <c r="AU339" s="193">
        <v>0</v>
      </c>
      <c r="AV339" s="109">
        <v>0</v>
      </c>
      <c r="AW339" s="193">
        <v>0</v>
      </c>
      <c r="AX339" s="109" t="s">
        <v>1303</v>
      </c>
      <c r="AY339" s="177">
        <f>W339+Y339+AA339+AF339+AK339+AP339+AU339</f>
        <v>0</v>
      </c>
      <c r="AZ339" s="177">
        <f>X339+Z339+AC339+AE339+AH339+AJ339+AM339+AO339+AR339+AT339+AW339</f>
        <v>62000</v>
      </c>
      <c r="BA339" s="93" t="s">
        <v>74</v>
      </c>
      <c r="BB339" s="177">
        <v>0</v>
      </c>
      <c r="BC339" s="177">
        <v>0</v>
      </c>
      <c r="BD339" s="177">
        <v>0</v>
      </c>
      <c r="BE339" s="177">
        <v>0</v>
      </c>
      <c r="BF339" s="177">
        <v>0</v>
      </c>
      <c r="BG339" s="177">
        <v>0</v>
      </c>
    </row>
    <row r="340" spans="1:59" s="89" customFormat="1" ht="94.5" x14ac:dyDescent="0.25">
      <c r="A340" s="28" t="s">
        <v>87</v>
      </c>
      <c r="B340" s="90">
        <v>1</v>
      </c>
      <c r="C340" s="90" t="s">
        <v>1432</v>
      </c>
      <c r="D340" s="28" t="s">
        <v>98</v>
      </c>
      <c r="E340" s="91" t="s">
        <v>145</v>
      </c>
      <c r="F340" s="90" t="s">
        <v>99</v>
      </c>
      <c r="G340" s="91" t="s">
        <v>100</v>
      </c>
      <c r="H340" s="28">
        <v>11104</v>
      </c>
      <c r="I340" s="28" t="s">
        <v>94</v>
      </c>
      <c r="J340" s="28" t="s">
        <v>69</v>
      </c>
      <c r="K340" s="90" t="s">
        <v>69</v>
      </c>
      <c r="L340" s="92" t="s">
        <v>69</v>
      </c>
      <c r="M340" s="28" t="s">
        <v>101</v>
      </c>
      <c r="N340" s="93" t="s">
        <v>102</v>
      </c>
      <c r="O340" s="93" t="s">
        <v>103</v>
      </c>
      <c r="P340" s="160" t="s">
        <v>74</v>
      </c>
      <c r="Q340" s="160">
        <v>3</v>
      </c>
      <c r="R340" s="160" t="s">
        <v>80</v>
      </c>
      <c r="S340" s="160" t="s">
        <v>80</v>
      </c>
      <c r="T340" s="160" t="s">
        <v>80</v>
      </c>
      <c r="U340" s="166" t="s">
        <v>80</v>
      </c>
      <c r="V340" s="160" t="s">
        <v>74</v>
      </c>
      <c r="W340" s="177">
        <v>0</v>
      </c>
      <c r="X340" s="177">
        <v>15658.86</v>
      </c>
      <c r="Y340" s="177">
        <v>0</v>
      </c>
      <c r="Z340" s="177">
        <v>0</v>
      </c>
      <c r="AA340" s="179">
        <v>0</v>
      </c>
      <c r="AB340" s="76" t="s">
        <v>69</v>
      </c>
      <c r="AC340" s="179">
        <v>3000</v>
      </c>
      <c r="AD340" s="76" t="s">
        <v>104</v>
      </c>
      <c r="AE340" s="179">
        <v>0</v>
      </c>
      <c r="AF340" s="183">
        <v>0</v>
      </c>
      <c r="AG340" s="77" t="s">
        <v>69</v>
      </c>
      <c r="AH340" s="183">
        <v>0</v>
      </c>
      <c r="AI340" s="77" t="s">
        <v>69</v>
      </c>
      <c r="AJ340" s="183">
        <v>0</v>
      </c>
      <c r="AK340" s="187">
        <v>0</v>
      </c>
      <c r="AL340" s="78" t="s">
        <v>69</v>
      </c>
      <c r="AM340" s="187">
        <v>0</v>
      </c>
      <c r="AN340" s="78" t="s">
        <v>69</v>
      </c>
      <c r="AO340" s="187">
        <v>0</v>
      </c>
      <c r="AP340" s="191">
        <v>0</v>
      </c>
      <c r="AQ340" s="94" t="s">
        <v>69</v>
      </c>
      <c r="AR340" s="191">
        <v>0</v>
      </c>
      <c r="AS340" s="108" t="s">
        <v>69</v>
      </c>
      <c r="AT340" s="192">
        <v>0</v>
      </c>
      <c r="AU340" s="193">
        <v>0</v>
      </c>
      <c r="AV340" s="109" t="s">
        <v>69</v>
      </c>
      <c r="AW340" s="193">
        <v>0</v>
      </c>
      <c r="AX340" s="109" t="s">
        <v>69</v>
      </c>
      <c r="AY340" s="177">
        <f>W340+Y340+AA340+AF340+AK340+AP340+AU340</f>
        <v>0</v>
      </c>
      <c r="AZ340" s="177">
        <f>X340+Z340+AC340+AE340+AH340+AJ340+AM340+AO340+AR340+AT340+AW340</f>
        <v>18658.86</v>
      </c>
      <c r="BA340" s="93" t="s">
        <v>74</v>
      </c>
      <c r="BB340" s="177">
        <v>0</v>
      </c>
      <c r="BC340" s="177">
        <v>0</v>
      </c>
      <c r="BD340" s="177">
        <v>0</v>
      </c>
      <c r="BE340" s="177">
        <v>0</v>
      </c>
      <c r="BF340" s="177">
        <v>0</v>
      </c>
      <c r="BG340" s="177">
        <v>0</v>
      </c>
    </row>
    <row r="341" spans="1:59" s="89" customFormat="1" ht="47.25" x14ac:dyDescent="0.25">
      <c r="A341" s="28"/>
      <c r="B341" s="90" t="s">
        <v>1367</v>
      </c>
      <c r="C341" s="90" t="s">
        <v>1432</v>
      </c>
      <c r="D341" s="28" t="s">
        <v>1663</v>
      </c>
      <c r="E341" s="253"/>
      <c r="F341" s="90" t="s">
        <v>1631</v>
      </c>
      <c r="G341" s="91" t="s">
        <v>100</v>
      </c>
      <c r="H341" s="28" t="s">
        <v>1632</v>
      </c>
      <c r="I341" s="28" t="s">
        <v>750</v>
      </c>
      <c r="J341" s="28" t="s">
        <v>69</v>
      </c>
      <c r="K341" s="90" t="s">
        <v>69</v>
      </c>
      <c r="L341" s="92" t="s">
        <v>69</v>
      </c>
      <c r="M341" s="28" t="s">
        <v>260</v>
      </c>
      <c r="N341" s="249" t="s">
        <v>1664</v>
      </c>
      <c r="O341" s="90" t="s">
        <v>1631</v>
      </c>
      <c r="P341" s="160" t="s">
        <v>74</v>
      </c>
      <c r="Q341" s="160" t="s">
        <v>80</v>
      </c>
      <c r="R341" s="160" t="s">
        <v>80</v>
      </c>
      <c r="S341" s="160" t="s">
        <v>80</v>
      </c>
      <c r="T341" s="160" t="s">
        <v>80</v>
      </c>
      <c r="U341" s="252">
        <v>2030</v>
      </c>
      <c r="V341" s="160" t="s">
        <v>74</v>
      </c>
      <c r="W341" s="177">
        <v>0</v>
      </c>
      <c r="X341" s="177">
        <v>0</v>
      </c>
      <c r="Y341" s="177">
        <v>0</v>
      </c>
      <c r="Z341" s="177">
        <v>0</v>
      </c>
      <c r="AA341" s="179">
        <v>0</v>
      </c>
      <c r="AB341" s="76" t="s">
        <v>69</v>
      </c>
      <c r="AC341" s="179">
        <v>100000</v>
      </c>
      <c r="AD341" s="76" t="s">
        <v>1631</v>
      </c>
      <c r="AE341" s="179"/>
      <c r="AF341" s="183">
        <v>0</v>
      </c>
      <c r="AG341" s="77" t="s">
        <v>69</v>
      </c>
      <c r="AH341" s="183">
        <v>0</v>
      </c>
      <c r="AI341" s="77" t="s">
        <v>69</v>
      </c>
      <c r="AJ341" s="183">
        <v>0</v>
      </c>
      <c r="AK341" s="187">
        <v>0</v>
      </c>
      <c r="AL341" s="78" t="s">
        <v>69</v>
      </c>
      <c r="AM341" s="187">
        <v>200000</v>
      </c>
      <c r="AN341" s="78" t="s">
        <v>1631</v>
      </c>
      <c r="AO341" s="187"/>
      <c r="AP341" s="191">
        <v>0</v>
      </c>
      <c r="AQ341" s="94" t="s">
        <v>69</v>
      </c>
      <c r="AR341" s="191">
        <v>0</v>
      </c>
      <c r="AS341" s="108" t="s">
        <v>69</v>
      </c>
      <c r="AT341" s="192">
        <v>0</v>
      </c>
      <c r="AU341" s="193">
        <v>0</v>
      </c>
      <c r="AV341" s="109" t="s">
        <v>69</v>
      </c>
      <c r="AW341" s="193">
        <v>0</v>
      </c>
      <c r="AX341" s="109" t="s">
        <v>69</v>
      </c>
      <c r="AY341" s="177">
        <f>W341+Y341+AA341+AF341+AK341+AP341+AU341</f>
        <v>0</v>
      </c>
      <c r="AZ341" s="177">
        <f>X341+Z341+AC341+AE341+AH341+AJ341+AM341+AO341+AR341+AT341+AW341</f>
        <v>300000</v>
      </c>
      <c r="BA341" s="93" t="s">
        <v>74</v>
      </c>
      <c r="BB341" s="177">
        <v>0</v>
      </c>
      <c r="BC341" s="177">
        <v>0</v>
      </c>
      <c r="BD341" s="177">
        <v>0</v>
      </c>
      <c r="BE341" s="177">
        <v>0</v>
      </c>
      <c r="BF341" s="177">
        <v>0</v>
      </c>
      <c r="BG341" s="177">
        <v>0</v>
      </c>
    </row>
    <row r="342" spans="1:59" s="89" customFormat="1" ht="47.25" x14ac:dyDescent="0.25">
      <c r="A342" s="28" t="s">
        <v>84</v>
      </c>
      <c r="B342" s="90">
        <v>1</v>
      </c>
      <c r="C342" s="90" t="s">
        <v>1416</v>
      </c>
      <c r="D342" s="28" t="s">
        <v>115</v>
      </c>
      <c r="E342" s="91" t="s">
        <v>145</v>
      </c>
      <c r="F342" s="90" t="s">
        <v>66</v>
      </c>
      <c r="G342" s="91" t="s">
        <v>67</v>
      </c>
      <c r="H342" s="28">
        <v>11800</v>
      </c>
      <c r="I342" s="28" t="s">
        <v>113</v>
      </c>
      <c r="J342" s="28" t="s">
        <v>69</v>
      </c>
      <c r="K342" s="90" t="s">
        <v>69</v>
      </c>
      <c r="L342" s="92" t="s">
        <v>69</v>
      </c>
      <c r="M342" s="28" t="s">
        <v>70</v>
      </c>
      <c r="N342" s="93" t="s">
        <v>116</v>
      </c>
      <c r="O342" s="93" t="s">
        <v>117</v>
      </c>
      <c r="P342" s="160" t="s">
        <v>74</v>
      </c>
      <c r="Q342" s="160">
        <v>6</v>
      </c>
      <c r="R342" s="160" t="s">
        <v>80</v>
      </c>
      <c r="S342" s="160" t="s">
        <v>80</v>
      </c>
      <c r="T342" s="160" t="s">
        <v>80</v>
      </c>
      <c r="U342" s="166" t="s">
        <v>80</v>
      </c>
      <c r="V342" s="160" t="s">
        <v>74</v>
      </c>
      <c r="W342" s="177">
        <v>0</v>
      </c>
      <c r="X342" s="177">
        <v>2100.65</v>
      </c>
      <c r="Y342" s="177">
        <v>0</v>
      </c>
      <c r="Z342" s="177">
        <v>0</v>
      </c>
      <c r="AA342" s="179">
        <v>0</v>
      </c>
      <c r="AB342" s="76" t="s">
        <v>69</v>
      </c>
      <c r="AC342" s="179">
        <v>1600</v>
      </c>
      <c r="AD342" s="76" t="s">
        <v>118</v>
      </c>
      <c r="AE342" s="179">
        <v>0</v>
      </c>
      <c r="AF342" s="183">
        <v>0</v>
      </c>
      <c r="AG342" s="77" t="s">
        <v>69</v>
      </c>
      <c r="AH342" s="183">
        <v>0</v>
      </c>
      <c r="AI342" s="77" t="s">
        <v>69</v>
      </c>
      <c r="AJ342" s="183">
        <v>0</v>
      </c>
      <c r="AK342" s="187">
        <v>0</v>
      </c>
      <c r="AL342" s="78" t="s">
        <v>69</v>
      </c>
      <c r="AM342" s="187">
        <v>0</v>
      </c>
      <c r="AN342" s="78" t="s">
        <v>69</v>
      </c>
      <c r="AO342" s="187">
        <v>0</v>
      </c>
      <c r="AP342" s="191">
        <v>0</v>
      </c>
      <c r="AQ342" s="94" t="s">
        <v>69</v>
      </c>
      <c r="AR342" s="191">
        <v>0</v>
      </c>
      <c r="AS342" s="108" t="s">
        <v>69</v>
      </c>
      <c r="AT342" s="192">
        <v>0</v>
      </c>
      <c r="AU342" s="193">
        <v>0</v>
      </c>
      <c r="AV342" s="109" t="s">
        <v>69</v>
      </c>
      <c r="AW342" s="193">
        <v>0</v>
      </c>
      <c r="AX342" s="109" t="s">
        <v>69</v>
      </c>
      <c r="AY342" s="177">
        <f>W342+Y342+AA342+AF342+AK342+AP342+AU342</f>
        <v>0</v>
      </c>
      <c r="AZ342" s="177">
        <f>X342+Z342+AC342+AE342+AH342+AJ342+AM342+AO342+AR342+AT342+AW342</f>
        <v>3700.65</v>
      </c>
      <c r="BA342" s="93" t="s">
        <v>74</v>
      </c>
      <c r="BB342" s="177">
        <v>0</v>
      </c>
      <c r="BC342" s="177">
        <v>0</v>
      </c>
      <c r="BD342" s="177">
        <v>0</v>
      </c>
      <c r="BE342" s="177">
        <v>0</v>
      </c>
      <c r="BF342" s="177">
        <v>0</v>
      </c>
      <c r="BG342" s="177">
        <v>0</v>
      </c>
    </row>
    <row r="343" spans="1:59" s="89" customFormat="1" ht="31.5" x14ac:dyDescent="0.25">
      <c r="A343" s="28" t="s">
        <v>87</v>
      </c>
      <c r="B343" s="90">
        <v>1</v>
      </c>
      <c r="C343" s="90" t="s">
        <v>1416</v>
      </c>
      <c r="D343" s="28" t="s">
        <v>93</v>
      </c>
      <c r="E343" s="91" t="s">
        <v>145</v>
      </c>
      <c r="F343" s="90" t="s">
        <v>76</v>
      </c>
      <c r="G343" s="91" t="s">
        <v>67</v>
      </c>
      <c r="H343" s="28">
        <v>11104</v>
      </c>
      <c r="I343" s="28" t="s">
        <v>94</v>
      </c>
      <c r="J343" s="28" t="s">
        <v>69</v>
      </c>
      <c r="K343" s="90" t="s">
        <v>69</v>
      </c>
      <c r="L343" s="92" t="s">
        <v>69</v>
      </c>
      <c r="M343" s="28" t="s">
        <v>77</v>
      </c>
      <c r="N343" s="93" t="s">
        <v>95</v>
      </c>
      <c r="O343" s="93" t="s">
        <v>79</v>
      </c>
      <c r="P343" s="160" t="s">
        <v>74</v>
      </c>
      <c r="Q343" s="160">
        <v>6</v>
      </c>
      <c r="R343" s="160" t="s">
        <v>80</v>
      </c>
      <c r="S343" s="160" t="s">
        <v>80</v>
      </c>
      <c r="T343" s="160" t="s">
        <v>80</v>
      </c>
      <c r="U343" s="166" t="s">
        <v>80</v>
      </c>
      <c r="V343" s="160" t="s">
        <v>74</v>
      </c>
      <c r="W343" s="177">
        <v>0</v>
      </c>
      <c r="X343" s="177">
        <v>0</v>
      </c>
      <c r="Y343" s="177">
        <v>0</v>
      </c>
      <c r="Z343" s="177">
        <v>0</v>
      </c>
      <c r="AA343" s="179">
        <v>0</v>
      </c>
      <c r="AB343" s="76" t="s">
        <v>69</v>
      </c>
      <c r="AC343" s="179">
        <v>5000</v>
      </c>
      <c r="AD343" s="76" t="s">
        <v>1507</v>
      </c>
      <c r="AE343" s="179">
        <v>0</v>
      </c>
      <c r="AF343" s="183">
        <v>0</v>
      </c>
      <c r="AG343" s="77" t="s">
        <v>69</v>
      </c>
      <c r="AH343" s="183">
        <v>0</v>
      </c>
      <c r="AI343" s="77" t="s">
        <v>69</v>
      </c>
      <c r="AJ343" s="183">
        <v>0</v>
      </c>
      <c r="AK343" s="187">
        <v>0</v>
      </c>
      <c r="AL343" s="78" t="s">
        <v>69</v>
      </c>
      <c r="AM343" s="187">
        <v>0</v>
      </c>
      <c r="AN343" s="78" t="s">
        <v>69</v>
      </c>
      <c r="AO343" s="187">
        <v>0</v>
      </c>
      <c r="AP343" s="191">
        <v>0</v>
      </c>
      <c r="AQ343" s="94" t="s">
        <v>69</v>
      </c>
      <c r="AR343" s="191">
        <v>0</v>
      </c>
      <c r="AS343" s="108" t="s">
        <v>69</v>
      </c>
      <c r="AT343" s="192">
        <v>0</v>
      </c>
      <c r="AU343" s="193">
        <v>0</v>
      </c>
      <c r="AV343" s="109" t="s">
        <v>69</v>
      </c>
      <c r="AW343" s="193">
        <v>0</v>
      </c>
      <c r="AX343" s="109" t="s">
        <v>69</v>
      </c>
      <c r="AY343" s="177">
        <f>W343+Y343+AA343+AF343+AK343+AP343+AU343</f>
        <v>0</v>
      </c>
      <c r="AZ343" s="177">
        <f>X343+Z343+AC343+AE343+AH343+AJ343+AM343+AO343+AR343+AT343+AW343</f>
        <v>5000</v>
      </c>
      <c r="BA343" s="93" t="s">
        <v>74</v>
      </c>
      <c r="BB343" s="177">
        <v>0</v>
      </c>
      <c r="BC343" s="177">
        <v>0</v>
      </c>
      <c r="BD343" s="177">
        <v>0</v>
      </c>
      <c r="BE343" s="177">
        <v>0</v>
      </c>
      <c r="BF343" s="177">
        <v>0</v>
      </c>
      <c r="BG343" s="177">
        <v>0</v>
      </c>
    </row>
    <row r="344" spans="1:59" customFormat="1" x14ac:dyDescent="0.3">
      <c r="A344" s="45"/>
      <c r="B344" s="132"/>
      <c r="C344" s="53"/>
      <c r="D344" s="138"/>
      <c r="E344" s="45"/>
      <c r="F344" s="133"/>
      <c r="G344" s="45"/>
      <c r="H344" s="45"/>
      <c r="I344" s="45"/>
      <c r="J344" s="45"/>
      <c r="K344" s="45"/>
      <c r="L344" s="45"/>
      <c r="M344" s="45"/>
      <c r="N344" s="45"/>
      <c r="O344" s="45"/>
      <c r="P344" s="45"/>
      <c r="Q344" s="45"/>
      <c r="R344" s="45"/>
      <c r="S344" s="45"/>
      <c r="T344" s="45"/>
      <c r="U344" s="26" t="s">
        <v>1405</v>
      </c>
      <c r="V344" s="104"/>
      <c r="W344" s="52">
        <f t="shared" ref="W344:BG344" si="20">SUM(W5:W343)</f>
        <v>44959593.469999999</v>
      </c>
      <c r="X344" s="52">
        <f t="shared" si="20"/>
        <v>100321633.23999995</v>
      </c>
      <c r="Y344" s="52">
        <f t="shared" si="20"/>
        <v>92695732.200000003</v>
      </c>
      <c r="Z344" s="52">
        <f t="shared" si="20"/>
        <v>51442309.869999982</v>
      </c>
      <c r="AA344" s="52">
        <f t="shared" si="20"/>
        <v>8745900</v>
      </c>
      <c r="AB344" s="52">
        <f t="shared" si="20"/>
        <v>0</v>
      </c>
      <c r="AC344" s="52">
        <f t="shared" si="20"/>
        <v>81251200</v>
      </c>
      <c r="AD344" s="52">
        <f t="shared" si="20"/>
        <v>0</v>
      </c>
      <c r="AE344" s="52">
        <f t="shared" si="20"/>
        <v>827000</v>
      </c>
      <c r="AF344" s="52">
        <f t="shared" si="20"/>
        <v>39610900</v>
      </c>
      <c r="AG344" s="52">
        <f t="shared" si="20"/>
        <v>0</v>
      </c>
      <c r="AH344" s="52">
        <f t="shared" si="20"/>
        <v>103350000</v>
      </c>
      <c r="AI344" s="52">
        <f t="shared" si="20"/>
        <v>0</v>
      </c>
      <c r="AJ344" s="52">
        <f t="shared" si="20"/>
        <v>678200</v>
      </c>
      <c r="AK344" s="52">
        <f t="shared" si="20"/>
        <v>16273500</v>
      </c>
      <c r="AL344" s="52">
        <f t="shared" si="20"/>
        <v>0</v>
      </c>
      <c r="AM344" s="52">
        <f t="shared" si="20"/>
        <v>65524700</v>
      </c>
      <c r="AN344" s="52">
        <f t="shared" si="20"/>
        <v>0</v>
      </c>
      <c r="AO344" s="52">
        <f t="shared" si="20"/>
        <v>379200</v>
      </c>
      <c r="AP344" s="52">
        <f t="shared" si="20"/>
        <v>2974900</v>
      </c>
      <c r="AQ344" s="52">
        <f t="shared" si="20"/>
        <v>0</v>
      </c>
      <c r="AR344" s="52">
        <f t="shared" si="20"/>
        <v>23010400</v>
      </c>
      <c r="AS344" s="52">
        <f t="shared" si="20"/>
        <v>0</v>
      </c>
      <c r="AT344" s="52">
        <f t="shared" si="20"/>
        <v>427000</v>
      </c>
      <c r="AU344" s="52">
        <f t="shared" si="20"/>
        <v>509000</v>
      </c>
      <c r="AV344" s="168">
        <f t="shared" si="20"/>
        <v>0</v>
      </c>
      <c r="AW344" s="52">
        <f t="shared" si="20"/>
        <v>124597000</v>
      </c>
      <c r="AX344" s="52">
        <f t="shared" si="20"/>
        <v>0</v>
      </c>
      <c r="AY344" s="52">
        <f t="shared" si="20"/>
        <v>205769525.66999999</v>
      </c>
      <c r="AZ344" s="52">
        <f t="shared" si="20"/>
        <v>551808643.11000013</v>
      </c>
      <c r="BA344" s="52">
        <f t="shared" si="20"/>
        <v>0</v>
      </c>
      <c r="BB344" s="52">
        <f t="shared" si="20"/>
        <v>44191000</v>
      </c>
      <c r="BC344" s="52">
        <f t="shared" si="20"/>
        <v>9969600</v>
      </c>
      <c r="BD344" s="52">
        <f t="shared" si="20"/>
        <v>36887000</v>
      </c>
      <c r="BE344" s="52">
        <f t="shared" si="20"/>
        <v>16048600</v>
      </c>
      <c r="BF344" s="52">
        <f t="shared" si="20"/>
        <v>1180000</v>
      </c>
      <c r="BG344" s="52">
        <f t="shared" si="20"/>
        <v>45000</v>
      </c>
    </row>
    <row r="345" spans="1:59" customFormat="1" x14ac:dyDescent="0.3">
      <c r="A345" s="45"/>
      <c r="B345" s="132"/>
      <c r="C345" s="53"/>
      <c r="D345" s="138"/>
      <c r="E345" s="45"/>
      <c r="F345" s="133"/>
      <c r="G345" s="45"/>
      <c r="H345" s="45"/>
      <c r="I345" s="45"/>
      <c r="J345" s="45"/>
      <c r="K345" s="45"/>
      <c r="L345" s="45"/>
      <c r="M345" s="45"/>
      <c r="N345" s="45"/>
      <c r="O345" s="45"/>
      <c r="P345" s="45"/>
      <c r="Q345" s="45"/>
      <c r="R345" s="45"/>
      <c r="S345" s="45"/>
      <c r="T345" s="45"/>
      <c r="U345" s="26" t="s">
        <v>1425</v>
      </c>
      <c r="V345" s="104"/>
      <c r="W345" s="52">
        <f ca="1">SUMIF($C$5:W343,"99",W5:W343)</f>
        <v>0</v>
      </c>
      <c r="X345" s="52">
        <f ca="1">SUMIF($C$5:X343,"99",X5:X343)</f>
        <v>2100.65</v>
      </c>
      <c r="Y345" s="52">
        <f ca="1">SUMIF($C$5:Y343,"99",Y5:Y343)</f>
        <v>0</v>
      </c>
      <c r="Z345" s="52">
        <f ca="1">SUMIF($C$5:Z343,"99",Z5:Z343)</f>
        <v>0</v>
      </c>
      <c r="AA345" s="52">
        <f ca="1">SUMIF($C$5:AA343,"99",AA5:AA343)</f>
        <v>0</v>
      </c>
      <c r="AB345" s="52">
        <f ca="1">SUMIF($C$5:AB343,"99",AB5:AB343)</f>
        <v>0</v>
      </c>
      <c r="AC345" s="52">
        <f ca="1">SUMIF($C$5:AC343,"99",AC5:AC343)</f>
        <v>191600</v>
      </c>
      <c r="AD345" s="52">
        <f ca="1">SUMIF($C$5:AD343,"99",AD5:AD343)</f>
        <v>0</v>
      </c>
      <c r="AE345" s="52">
        <f ca="1">SUMIF($C$5:AE343,"99",AE5:AE343)</f>
        <v>3500</v>
      </c>
      <c r="AF345" s="52">
        <f ca="1">SUMIF($C$5:AF343,"99",AF5:AF343)</f>
        <v>0</v>
      </c>
      <c r="AG345" s="52">
        <f ca="1">SUMIF($C$5:AG343,"99",AG5:AG343)</f>
        <v>0</v>
      </c>
      <c r="AH345" s="52">
        <f ca="1">SUMIF($C$5:AH343,"99",AH5:AH343)</f>
        <v>115000</v>
      </c>
      <c r="AI345" s="52">
        <f ca="1">SUMIF($C$5:AI343,"99",AI5:AI343)</f>
        <v>0</v>
      </c>
      <c r="AJ345" s="52">
        <f ca="1">SUMIF($C$5:AJ343,"99",AJ5:AJ343)</f>
        <v>4000</v>
      </c>
      <c r="AK345" s="52">
        <f ca="1">SUMIF($C$5:AK343,"99",AK5:AK343)</f>
        <v>0</v>
      </c>
      <c r="AL345" s="52">
        <f ca="1">SUMIF($C$5:AL343,"99",AL5:AL343)</f>
        <v>0</v>
      </c>
      <c r="AM345" s="52">
        <f ca="1">SUMIF($C$5:AM343,"99",AM5:AM343)</f>
        <v>290000</v>
      </c>
      <c r="AN345" s="52">
        <f ca="1">SUMIF($C$5:AN343,"99",AN5:AN343)</f>
        <v>0</v>
      </c>
      <c r="AO345" s="52">
        <f ca="1">SUMIF($C$5:AO343,"99",AO5:AO343)</f>
        <v>7000</v>
      </c>
      <c r="AP345" s="52">
        <f ca="1">SUMIF($C$5:AP343,"99",AP5:AP343)</f>
        <v>0</v>
      </c>
      <c r="AQ345" s="52">
        <f ca="1">SUMIF($C$5:AQ343,"99",AQ5:AQ343)</f>
        <v>0</v>
      </c>
      <c r="AR345" s="52">
        <f ca="1">SUMIF($C$5:AR343,"99",AR5:AR343)</f>
        <v>645000</v>
      </c>
      <c r="AS345" s="52">
        <f ca="1">SUMIF($C$5:AS343,"99",AS5:AS343)</f>
        <v>0</v>
      </c>
      <c r="AT345" s="52">
        <f ca="1">SUMIF($C$5:AT343,"99",AT5:AT343)</f>
        <v>25500</v>
      </c>
      <c r="AU345" s="52">
        <f ca="1">SUMIF($C$5:AU343,"99",AU5:AU343)</f>
        <v>0</v>
      </c>
      <c r="AV345" s="168">
        <f ca="1">SUMIF($C$5:AV343,"99",AV5:AV343)</f>
        <v>0</v>
      </c>
      <c r="AW345" s="52">
        <f ca="1">SUMIF($C$5:AW343,"99",AW5:AW343)</f>
        <v>5970000</v>
      </c>
      <c r="AX345" s="52">
        <f ca="1">SUMIF($C$5:AX343,"99",AX5:AX343)</f>
        <v>0</v>
      </c>
      <c r="AY345" s="52">
        <f ca="1">SUMIF($C$5:AY343,"99",AY5:AY343)</f>
        <v>0</v>
      </c>
      <c r="AZ345" s="52">
        <f ca="1">SUMIF($C$5:AZ343,"99",AZ5:AZ343)</f>
        <v>7253700.6500000004</v>
      </c>
      <c r="BA345" s="52">
        <f ca="1">SUMIF($C$5:BA343,"99",BA5:BA343)</f>
        <v>0</v>
      </c>
      <c r="BB345" s="52">
        <f ca="1">SUMIF($C$5:BB343,"99",BB5:BB343)</f>
        <v>0</v>
      </c>
      <c r="BC345" s="52">
        <f ca="1">SUMIF($C$5:BC343,"99",BC5:BC343)</f>
        <v>385000</v>
      </c>
      <c r="BD345" s="52">
        <f ca="1">SUMIF($C$5:BD343,"99",BD5:BD343)</f>
        <v>0</v>
      </c>
      <c r="BE345" s="52">
        <f ca="1">SUMIF($C$5:BE343,"99",BE5:BE343)</f>
        <v>300000</v>
      </c>
      <c r="BF345" s="52">
        <f ca="1">SUMIF($C$5:BF343,"99",BF5:BF343)</f>
        <v>40000</v>
      </c>
      <c r="BG345" s="52">
        <f ca="1">SUMIF($C$5:BG343,"99",BG5:BG343)</f>
        <v>45000</v>
      </c>
    </row>
    <row r="346" spans="1:59" x14ac:dyDescent="0.25">
      <c r="W346" s="29"/>
      <c r="AJ346" s="4"/>
    </row>
    <row r="347" spans="1:59" x14ac:dyDescent="0.25">
      <c r="U347" s="55" t="s">
        <v>1429</v>
      </c>
      <c r="W347" s="56">
        <f ca="1">W344-W345-Zusammenfassung!B11</f>
        <v>0</v>
      </c>
      <c r="X347" s="56">
        <f ca="1">X344-X345-Zusammenfassung!C11</f>
        <v>0</v>
      </c>
      <c r="Y347" s="56">
        <f ca="1">Y344-Y345-Zusammenfassung!D11</f>
        <v>0</v>
      </c>
      <c r="Z347" s="56">
        <f ca="1">Z344-Z345-Zusammenfassung!E11</f>
        <v>0</v>
      </c>
      <c r="AA347" s="56">
        <f ca="1">AA344-AA345-Zusammenfassung!F11</f>
        <v>0</v>
      </c>
      <c r="AB347" s="56"/>
      <c r="AC347" s="56">
        <f ca="1">AC344-AC345-Zusammenfassung!G11</f>
        <v>0</v>
      </c>
      <c r="AD347" s="56"/>
      <c r="AE347" s="56"/>
      <c r="AF347" s="56">
        <f ca="1">AF344-AF345-Zusammenfassung!I11</f>
        <v>0</v>
      </c>
      <c r="AG347" s="56"/>
      <c r="AH347" s="56">
        <f ca="1">AH344-AH345-Zusammenfassung!J11</f>
        <v>0</v>
      </c>
      <c r="AI347" s="56"/>
      <c r="AJ347" s="56"/>
      <c r="AK347" s="56">
        <f ca="1">AK344-AK345-Zusammenfassung!L11</f>
        <v>0</v>
      </c>
      <c r="AL347" s="56"/>
      <c r="AM347" s="56">
        <f ca="1">AM344-AM345-Zusammenfassung!M11</f>
        <v>0</v>
      </c>
      <c r="AN347" s="56"/>
      <c r="AO347" s="56"/>
      <c r="AP347" s="56">
        <f ca="1">AP344-AP345-Zusammenfassung!O11</f>
        <v>0</v>
      </c>
      <c r="AQ347" s="56"/>
      <c r="AR347" s="56">
        <f ca="1">AR344-AR345-Zusammenfassung!P11</f>
        <v>0</v>
      </c>
      <c r="AS347" s="56"/>
      <c r="AT347" s="56"/>
      <c r="AU347" s="56">
        <f ca="1">AU344-AU345-Zusammenfassung!R11</f>
        <v>0</v>
      </c>
      <c r="AV347" s="80"/>
      <c r="AW347" s="56">
        <f ca="1">AW344-AW345-Zusammenfassung!S11</f>
        <v>0</v>
      </c>
      <c r="AX347" s="56"/>
      <c r="AY347" s="56"/>
      <c r="AZ347" s="56"/>
      <c r="BA347" s="80"/>
      <c r="BB347" s="56">
        <f>BB344-'pflichtig (Bau 23_60_66)'!BB84-'freiwilig (Bau 23_60_66)'!BB28-'Sonstiges (Spalte fr_pfl)'!BB242</f>
        <v>0</v>
      </c>
      <c r="BC347" s="56">
        <f>BC344-'pflichtig (Bau 23_60_66)'!BC84-'freiwilig (Bau 23_60_66)'!BC28-'Sonstiges (Spalte fr_pfl)'!BC242</f>
        <v>0</v>
      </c>
      <c r="BD347" s="56">
        <f>BD344-'pflichtig (Bau 23_60_66)'!BD84-'freiwilig (Bau 23_60_66)'!BD28-'Sonstiges (Spalte fr_pfl)'!BD242</f>
        <v>0</v>
      </c>
      <c r="BE347" s="56">
        <f>BE344-'pflichtig (Bau 23_60_66)'!BE84-'freiwilig (Bau 23_60_66)'!BE28-'Sonstiges (Spalte fr_pfl)'!BE242</f>
        <v>0</v>
      </c>
      <c r="BF347" s="56">
        <f>BF344-'pflichtig (Bau 23_60_66)'!BF84-'freiwilig (Bau 23_60_66)'!BF28-'Sonstiges (Spalte fr_pfl)'!BF242</f>
        <v>0</v>
      </c>
      <c r="BG347" s="56">
        <f>BG344-'pflichtig (Bau 23_60_66)'!BG84-'freiwilig (Bau 23_60_66)'!BG28-'Sonstiges (Spalte fr_pfl)'!BG242</f>
        <v>0</v>
      </c>
    </row>
    <row r="348" spans="1:59" x14ac:dyDescent="0.25">
      <c r="AH348" s="30"/>
    </row>
    <row r="349" spans="1:59" x14ac:dyDescent="0.25">
      <c r="AW349" s="56"/>
    </row>
    <row r="350" spans="1:59" x14ac:dyDescent="0.3">
      <c r="BC350" s="137"/>
    </row>
    <row r="351" spans="1:59" x14ac:dyDescent="0.25">
      <c r="AC351" s="29"/>
      <c r="BD351" s="56"/>
      <c r="BE351" s="56"/>
      <c r="BF351" s="56"/>
    </row>
    <row r="353" spans="29:29" x14ac:dyDescent="0.25">
      <c r="AC353" s="29"/>
    </row>
    <row r="357" spans="29:29" x14ac:dyDescent="0.25">
      <c r="AC357" s="29"/>
    </row>
  </sheetData>
  <autoFilter ref="A4:XFD345" xr:uid="{47FFCFB7-598F-4CB7-B858-88DB07A5DC10}"/>
  <conditionalFormatting sqref="A79:AV79 BB79:BG79 AX79:AZ79 A106:BG341">
    <cfRule type="expression" dxfId="32" priority="33">
      <formula>$C79="99"</formula>
    </cfRule>
  </conditionalFormatting>
  <conditionalFormatting sqref="AW79">
    <cfRule type="expression" dxfId="31" priority="32">
      <formula>$C79="99"</formula>
    </cfRule>
  </conditionalFormatting>
  <conditionalFormatting sqref="BA79">
    <cfRule type="expression" dxfId="30" priority="31">
      <formula>$C79="99"</formula>
    </cfRule>
  </conditionalFormatting>
  <conditionalFormatting sqref="A80:AV84 BB80:BG84 AX80:AZ84">
    <cfRule type="expression" dxfId="29" priority="30">
      <formula>$C80="99"</formula>
    </cfRule>
  </conditionalFormatting>
  <conditionalFormatting sqref="AW80:AW84">
    <cfRule type="expression" dxfId="28" priority="29">
      <formula>$C80="99"</formula>
    </cfRule>
  </conditionalFormatting>
  <conditionalFormatting sqref="BA80:BA84">
    <cfRule type="expression" dxfId="27" priority="28">
      <formula>$C80="99"</formula>
    </cfRule>
  </conditionalFormatting>
  <conditionalFormatting sqref="AX5:AZ22 BB5:BG21 BB24:BG78 A5:AV22 A24:AV78 AX24:AZ78">
    <cfRule type="expression" dxfId="26" priority="27">
      <formula>$C5="99"</formula>
    </cfRule>
  </conditionalFormatting>
  <conditionalFormatting sqref="AW5:AW22 AW24:AW78">
    <cfRule type="expression" dxfId="25" priority="26">
      <formula>$C5="99"</formula>
    </cfRule>
  </conditionalFormatting>
  <conditionalFormatting sqref="BA5:BA22 BA24:BA78">
    <cfRule type="expression" dxfId="24" priority="25">
      <formula>$C5="99"</formula>
    </cfRule>
  </conditionalFormatting>
  <conditionalFormatting sqref="A102:AD102 AF102:AI102 AK102:AN102 AP102:AZ102">
    <cfRule type="expression" dxfId="23" priority="24">
      <formula>$C102="99"</formula>
    </cfRule>
  </conditionalFormatting>
  <conditionalFormatting sqref="BB102:BG102">
    <cfRule type="expression" dxfId="22" priority="23">
      <formula>$C102="99"</formula>
    </cfRule>
  </conditionalFormatting>
  <conditionalFormatting sqref="AE102">
    <cfRule type="expression" dxfId="21" priority="21">
      <formula>$C102="99"</formula>
    </cfRule>
  </conditionalFormatting>
  <conditionalFormatting sqref="AJ102">
    <cfRule type="expression" dxfId="20" priority="20">
      <formula>$C102="99"</formula>
    </cfRule>
  </conditionalFormatting>
  <conditionalFormatting sqref="AO102">
    <cfRule type="expression" dxfId="19" priority="19">
      <formula>$C102="99"</formula>
    </cfRule>
  </conditionalFormatting>
  <conditionalFormatting sqref="BA102">
    <cfRule type="expression" dxfId="18" priority="18">
      <formula>$C102="99"</formula>
    </cfRule>
  </conditionalFormatting>
  <conditionalFormatting sqref="A103:AD105 AF103:AI105 AK103:AN105 AP103:AZ105">
    <cfRule type="expression" dxfId="17" priority="17">
      <formula>$C103="99"</formula>
    </cfRule>
  </conditionalFormatting>
  <conditionalFormatting sqref="BB103:BG105">
    <cfRule type="expression" dxfId="16" priority="16">
      <formula>$C103="99"</formula>
    </cfRule>
  </conditionalFormatting>
  <conditionalFormatting sqref="AE103:AE105">
    <cfRule type="expression" dxfId="15" priority="15">
      <formula>$C103="99"</formula>
    </cfRule>
  </conditionalFormatting>
  <conditionalFormatting sqref="AJ103:AJ105">
    <cfRule type="expression" dxfId="14" priority="14">
      <formula>$C103="99"</formula>
    </cfRule>
  </conditionalFormatting>
  <conditionalFormatting sqref="AO103:AO105">
    <cfRule type="expression" dxfId="13" priority="13">
      <formula>$C103="99"</formula>
    </cfRule>
  </conditionalFormatting>
  <conditionalFormatting sqref="BA103:BA105">
    <cfRule type="expression" dxfId="12" priority="12">
      <formula>$C103="99"</formula>
    </cfRule>
  </conditionalFormatting>
  <conditionalFormatting sqref="A85:AD101 AP85:AZ101 AF85:AI101 AK85:AN101">
    <cfRule type="expression" dxfId="11" priority="11">
      <formula>$C85="99"</formula>
    </cfRule>
  </conditionalFormatting>
  <conditionalFormatting sqref="BB85:BG101">
    <cfRule type="expression" dxfId="10" priority="10">
      <formula>$C85="99"</formula>
    </cfRule>
  </conditionalFormatting>
  <conditionalFormatting sqref="AE85:AE101">
    <cfRule type="expression" dxfId="9" priority="9">
      <formula>$C85="99"</formula>
    </cfRule>
  </conditionalFormatting>
  <conditionalFormatting sqref="AJ85:AJ101">
    <cfRule type="expression" dxfId="8" priority="8">
      <formula>$C85="99"</formula>
    </cfRule>
  </conditionalFormatting>
  <conditionalFormatting sqref="AO85:AO101">
    <cfRule type="expression" dxfId="7" priority="7">
      <formula>$C85="99"</formula>
    </cfRule>
  </conditionalFormatting>
  <conditionalFormatting sqref="BA85:BA101">
    <cfRule type="expression" dxfId="6" priority="6">
      <formula>$C85="99"</formula>
    </cfRule>
  </conditionalFormatting>
  <conditionalFormatting sqref="A342:AZ342 A343:BG343">
    <cfRule type="expression" dxfId="5" priority="5">
      <formula>$C342="99"</formula>
    </cfRule>
  </conditionalFormatting>
  <conditionalFormatting sqref="BB342:BG342">
    <cfRule type="expression" dxfId="4" priority="4">
      <formula>$C342="99"</formula>
    </cfRule>
  </conditionalFormatting>
  <conditionalFormatting sqref="BA342">
    <cfRule type="expression" dxfId="3" priority="3">
      <formula>$C342="99"</formula>
    </cfRule>
  </conditionalFormatting>
  <conditionalFormatting sqref="BB22:BG22">
    <cfRule type="expression" dxfId="2" priority="2">
      <formula>$C22="99"</formula>
    </cfRule>
  </conditionalFormatting>
  <pageMargins left="0.23622047244094491" right="0.23622047244094491" top="0.74803149606299213" bottom="0.74803149606299213" header="0.31496062992125984" footer="0.31496062992125984"/>
  <pageSetup paperSize="8" scale="55" fitToWidth="0" orientation="landscape" r:id="rId1"/>
  <extLst>
    <ext xmlns:x14="http://schemas.microsoft.com/office/spreadsheetml/2009/9/main" uri="{78C0D931-6437-407d-A8EE-F0AAD7539E65}">
      <x14:conditionalFormattings>
        <x14:conditionalFormatting xmlns:xm="http://schemas.microsoft.com/office/excel/2006/main">
          <x14:cfRule type="expression" priority="22" id="{A7BC4F89-7925-4585-8CE7-8672A6C6A146}">
            <xm:f>'pflichtig (Bau 23_60_66)'!$C91="99"</xm:f>
            <x14:dxf>
              <fill>
                <patternFill>
                  <bgColor theme="0" tint="-0.14996795556505021"/>
                </patternFill>
              </fill>
            </x14:dxf>
          </x14:cfRule>
          <xm:sqref>AT85:AT105</xm:sqref>
        </x14:conditionalFormatting>
        <x14:conditionalFormatting xmlns:xm="http://schemas.microsoft.com/office/excel/2006/main">
          <x14:cfRule type="expression" priority="1" id="{21BF61F0-D451-44F7-91E5-2BB71FD51C3D}">
            <xm:f>'Sonstiges (Spalte fr_pfl)'!$C23="99"</xm:f>
            <x14:dxf>
              <fill>
                <patternFill>
                  <bgColor theme="0" tint="-0.14996795556505021"/>
                </patternFill>
              </fill>
            </x14:dxf>
          </x14:cfRule>
          <xm:sqref>A23:BG23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Eingabefehler!" error="Bitte nutzen Sie die Eingabemöglichkeit über das Dropdownfeld. (kleiner Pfeil rechts neben dem Eingabefeld)" xr:uid="{AC6B9B15-E244-442C-849D-87175BA883FD}">
          <x14:formula1>
            <xm:f>'E:\Amt20.1\Haushaltsplanungen\Haushalt 2025-2026\3. Erarbeitung des Zahlenwerks\Investitionsliste\[Nachmeldung Fr. Lüdemann.xlsx]Tabelle2'!#REF!</xm:f>
          </x14:formula1>
          <xm:sqref>M78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Zusammenfassung</vt:lpstr>
      <vt:lpstr>pflichtig (Bau 23_60_66)</vt:lpstr>
      <vt:lpstr>freiwilig (Bau 23_60_66)</vt:lpstr>
      <vt:lpstr>Sonstiges (Spalte fr_pfl)</vt:lpstr>
      <vt:lpstr>Gesamt (ausgeblendet)</vt:lpstr>
      <vt:lpstr>'pflichtig (Bau 23_60_66)'!Druckbereich</vt:lpstr>
      <vt:lpstr>'pflichtig (Bau 23_60_66)'!Drucktitel</vt:lpstr>
      <vt:lpstr>'Sonstiges (Spalte fr_pfl)'!Drucktitel</vt:lpstr>
    </vt:vector>
  </TitlesOfParts>
  <Company>UHGW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Juhnke, Friederike</dc:creator>
  <cp:lastModifiedBy>Juhnke, Friederike</cp:lastModifiedBy>
  <cp:lastPrinted>2024-09-12T06:05:29Z</cp:lastPrinted>
  <dcterms:created xsi:type="dcterms:W3CDTF">2024-07-16T07:35:18Z</dcterms:created>
  <dcterms:modified xsi:type="dcterms:W3CDTF">2025-01-06T09:41:50Z</dcterms:modified>
</cp:coreProperties>
</file>